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\Downloads\"/>
    </mc:Choice>
  </mc:AlternateContent>
  <xr:revisionPtr revIDLastSave="0" documentId="13_ncr:1_{22325A1B-85D1-4CE6-91BD-359BF71E5F29}" xr6:coauthVersionLast="47" xr6:coauthVersionMax="47" xr10:uidLastSave="{00000000-0000-0000-0000-000000000000}"/>
  <bookViews>
    <workbookView xWindow="-108" yWindow="-108" windowWidth="23256" windowHeight="13896" xr2:uid="{6A83CAB5-3805-47B6-974A-2FE42F2D3A33}"/>
  </bookViews>
  <sheets>
    <sheet name="利益感度分析の考え方" sheetId="1" r:id="rId1"/>
    <sheet name="記入例" sheetId="8" r:id="rId2"/>
    <sheet name="記入様式" sheetId="7" r:id="rId3"/>
    <sheet name="チェックリスト" sheetId="5" r:id="rId4"/>
  </sheets>
  <definedNames>
    <definedName name="_xlnm.Print_Area" localSheetId="3">チェックリスト!$B$1:$H$22</definedName>
    <definedName name="_xlnm.Print_Area" localSheetId="0">利益感度分析の考え方!$B:$L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8" l="1"/>
  <c r="Q50" i="8" s="1"/>
  <c r="R30" i="8" s="1"/>
  <c r="E50" i="8"/>
  <c r="G50" i="8" s="1"/>
  <c r="K49" i="8"/>
  <c r="M49" i="8" s="1"/>
  <c r="E49" i="8"/>
  <c r="G49" i="8" s="1"/>
  <c r="E48" i="8"/>
  <c r="E33" i="8" s="1"/>
  <c r="K46" i="8"/>
  <c r="K47" i="8" s="1"/>
  <c r="G46" i="8"/>
  <c r="D27" i="8" s="1"/>
  <c r="E46" i="8"/>
  <c r="M45" i="8"/>
  <c r="K45" i="8"/>
  <c r="E45" i="8"/>
  <c r="Q45" i="8" s="1"/>
  <c r="L36" i="8"/>
  <c r="F36" i="8"/>
  <c r="F33" i="8"/>
  <c r="I29" i="8"/>
  <c r="D26" i="8"/>
  <c r="Q17" i="8"/>
  <c r="M17" i="8"/>
  <c r="G17" i="8"/>
  <c r="Q16" i="8"/>
  <c r="M16" i="8"/>
  <c r="G16" i="8"/>
  <c r="Q15" i="8"/>
  <c r="M15" i="8"/>
  <c r="G15" i="8"/>
  <c r="K14" i="8"/>
  <c r="Q14" i="8" s="1"/>
  <c r="E14" i="8"/>
  <c r="G14" i="8" s="1"/>
  <c r="Q12" i="8"/>
  <c r="M12" i="8"/>
  <c r="G12" i="8"/>
  <c r="Q11" i="8"/>
  <c r="M11" i="8"/>
  <c r="G11" i="8"/>
  <c r="Q10" i="8"/>
  <c r="M10" i="8"/>
  <c r="G10" i="8"/>
  <c r="Q9" i="8"/>
  <c r="M9" i="8"/>
  <c r="G9" i="8"/>
  <c r="Q8" i="8"/>
  <c r="K8" i="8"/>
  <c r="K13" i="8" s="1"/>
  <c r="E8" i="8"/>
  <c r="E13" i="8" s="1"/>
  <c r="Q7" i="8"/>
  <c r="Q26" i="8" s="1"/>
  <c r="M7" i="8"/>
  <c r="G7" i="8"/>
  <c r="K50" i="7"/>
  <c r="E50" i="7"/>
  <c r="K49" i="7"/>
  <c r="L33" i="7" s="1"/>
  <c r="E49" i="7"/>
  <c r="F33" i="7" s="1"/>
  <c r="K46" i="7"/>
  <c r="J26" i="7" s="1"/>
  <c r="E46" i="7"/>
  <c r="D26" i="7" s="1"/>
  <c r="K45" i="7"/>
  <c r="E45" i="7"/>
  <c r="G45" i="7" s="1"/>
  <c r="Q17" i="7"/>
  <c r="M17" i="7"/>
  <c r="G17" i="7"/>
  <c r="Q16" i="7"/>
  <c r="M16" i="7"/>
  <c r="G16" i="7"/>
  <c r="Q15" i="7"/>
  <c r="M15" i="7"/>
  <c r="G15" i="7"/>
  <c r="K14" i="7"/>
  <c r="E14" i="7"/>
  <c r="G14" i="7" s="1"/>
  <c r="Q12" i="7"/>
  <c r="M12" i="7"/>
  <c r="G12" i="7"/>
  <c r="Q11" i="7"/>
  <c r="M11" i="7"/>
  <c r="G11" i="7"/>
  <c r="Q10" i="7"/>
  <c r="M10" i="7"/>
  <c r="G10" i="7"/>
  <c r="Q9" i="7"/>
  <c r="M9" i="7"/>
  <c r="G9" i="7"/>
  <c r="K8" i="7"/>
  <c r="K13" i="7" s="1"/>
  <c r="E8" i="7"/>
  <c r="E13" i="7" s="1"/>
  <c r="Q7" i="7"/>
  <c r="Q26" i="7" s="1"/>
  <c r="M7" i="7"/>
  <c r="G7" i="7"/>
  <c r="G13" i="8" l="1"/>
  <c r="E18" i="8"/>
  <c r="M13" i="8"/>
  <c r="K18" i="8"/>
  <c r="Q13" i="8"/>
  <c r="M47" i="8"/>
  <c r="J33" i="8"/>
  <c r="I38" i="8" s="1"/>
  <c r="K52" i="8"/>
  <c r="Q47" i="8"/>
  <c r="M46" i="8"/>
  <c r="G48" i="8"/>
  <c r="Q49" i="8"/>
  <c r="R29" i="8" s="1"/>
  <c r="G45" i="8"/>
  <c r="Q46" i="8"/>
  <c r="K48" i="8"/>
  <c r="L33" i="8"/>
  <c r="E47" i="8"/>
  <c r="G8" i="8"/>
  <c r="M14" i="8"/>
  <c r="C29" i="8"/>
  <c r="J26" i="8"/>
  <c r="J27" i="8" s="1"/>
  <c r="M50" i="8"/>
  <c r="M8" i="8"/>
  <c r="E48" i="7"/>
  <c r="G48" i="7" s="1"/>
  <c r="M46" i="7"/>
  <c r="Q50" i="7"/>
  <c r="R30" i="7" s="1"/>
  <c r="M49" i="7"/>
  <c r="M50" i="7"/>
  <c r="K47" i="7"/>
  <c r="Q45" i="7"/>
  <c r="Q14" i="7"/>
  <c r="Q8" i="7"/>
  <c r="C29" i="7"/>
  <c r="M45" i="7"/>
  <c r="Q46" i="7"/>
  <c r="I29" i="7"/>
  <c r="J27" i="7" s="1"/>
  <c r="G49" i="7"/>
  <c r="Q49" i="7"/>
  <c r="R29" i="7" s="1"/>
  <c r="K48" i="7"/>
  <c r="E18" i="7"/>
  <c r="G13" i="7"/>
  <c r="K18" i="7"/>
  <c r="L41" i="7" s="1"/>
  <c r="Q13" i="7"/>
  <c r="M13" i="7"/>
  <c r="G50" i="7"/>
  <c r="F36" i="7"/>
  <c r="E47" i="7"/>
  <c r="E52" i="7" s="1"/>
  <c r="G46" i="7"/>
  <c r="D27" i="7" s="1"/>
  <c r="G8" i="7"/>
  <c r="M14" i="7"/>
  <c r="L36" i="7"/>
  <c r="M8" i="7"/>
  <c r="Q52" i="8" l="1"/>
  <c r="R27" i="8" s="1"/>
  <c r="K33" i="8"/>
  <c r="Q48" i="8"/>
  <c r="R28" i="8" s="1"/>
  <c r="M48" i="8"/>
  <c r="L41" i="8"/>
  <c r="M18" i="8"/>
  <c r="Q18" i="8"/>
  <c r="E52" i="8"/>
  <c r="G47" i="8"/>
  <c r="R26" i="8" s="1"/>
  <c r="R31" i="8" s="1"/>
  <c r="D33" i="8"/>
  <c r="E51" i="8"/>
  <c r="K30" i="8"/>
  <c r="K51" i="8"/>
  <c r="G18" i="8"/>
  <c r="F41" i="8"/>
  <c r="E33" i="7"/>
  <c r="G18" i="7"/>
  <c r="F41" i="7"/>
  <c r="M47" i="7"/>
  <c r="Q47" i="7"/>
  <c r="K52" i="7"/>
  <c r="Q52" i="7" s="1"/>
  <c r="R27" i="7" s="1"/>
  <c r="M48" i="7"/>
  <c r="K33" i="7"/>
  <c r="Q48" i="7"/>
  <c r="R28" i="7" s="1"/>
  <c r="K51" i="7"/>
  <c r="J33" i="7"/>
  <c r="D33" i="7"/>
  <c r="G47" i="7"/>
  <c r="R26" i="7" s="1"/>
  <c r="E51" i="7"/>
  <c r="M18" i="7"/>
  <c r="Q18" i="7"/>
  <c r="L38" i="8" l="1"/>
  <c r="Q51" i="8"/>
  <c r="M51" i="8"/>
  <c r="F38" i="8"/>
  <c r="G51" i="8"/>
  <c r="C38" i="8"/>
  <c r="E30" i="8"/>
  <c r="R31" i="7"/>
  <c r="Q51" i="7"/>
  <c r="M51" i="7"/>
  <c r="G51" i="7"/>
  <c r="F38" i="7"/>
  <c r="C38" i="7"/>
  <c r="E30" i="7"/>
  <c r="K30" i="7"/>
  <c r="I38" i="7"/>
  <c r="L38" i="7"/>
  <c r="K7" i="1" l="1"/>
  <c r="E9" i="1"/>
  <c r="J8" i="1"/>
  <c r="D8" i="1"/>
  <c r="K4" i="1"/>
  <c r="I6" i="1"/>
  <c r="E4" i="1"/>
  <c r="C6" i="1"/>
  <c r="F16" i="1" l="1"/>
  <c r="E19" i="1"/>
  <c r="E20" i="1" s="1"/>
  <c r="D19" i="1"/>
  <c r="D20" i="1" s="1"/>
  <c r="E17" i="1"/>
  <c r="D17" i="1"/>
  <c r="F18" i="1"/>
  <c r="J17" i="1" s="1"/>
  <c r="J19" i="1" s="1"/>
  <c r="K9" i="1" s="1"/>
  <c r="F15" i="1"/>
  <c r="J15" i="1" l="1"/>
  <c r="F20" i="1"/>
  <c r="F19" i="1"/>
  <c r="F17" i="1"/>
  <c r="J16" i="1" s="1"/>
  <c r="I15" i="1"/>
  <c r="J20" i="1" l="1"/>
</calcChain>
</file>

<file path=xl/sharedStrings.xml><?xml version="1.0" encoding="utf-8"?>
<sst xmlns="http://schemas.openxmlformats.org/spreadsheetml/2006/main" count="355" uniqueCount="139">
  <si>
    <t>前期差</t>
    <rPh sb="0" eb="3">
      <t>ゼンキサ</t>
    </rPh>
    <phoneticPr fontId="3"/>
  </si>
  <si>
    <t>売上高</t>
    <rPh sb="0" eb="3">
      <t>ウリアゲダカ</t>
    </rPh>
    <phoneticPr fontId="3"/>
  </si>
  <si>
    <t>固定費</t>
    <rPh sb="0" eb="3">
      <t>コテイヒ</t>
    </rPh>
    <phoneticPr fontId="3"/>
  </si>
  <si>
    <t>営業利益</t>
    <rPh sb="0" eb="4">
      <t>エイギョウリエキ</t>
    </rPh>
    <phoneticPr fontId="3"/>
  </si>
  <si>
    <t>項目</t>
    <rPh sb="0" eb="2">
      <t>コウモク</t>
    </rPh>
    <phoneticPr fontId="4"/>
  </si>
  <si>
    <t>売上減少</t>
    <rPh sb="0" eb="2">
      <t>ウリアゲ</t>
    </rPh>
    <rPh sb="2" eb="4">
      <t>ゲンショウ</t>
    </rPh>
    <phoneticPr fontId="4"/>
  </si>
  <si>
    <t>利益増減</t>
    <rPh sb="0" eb="4">
      <t>リエキゾウゲン</t>
    </rPh>
    <phoneticPr fontId="4"/>
  </si>
  <si>
    <t>固定費増加</t>
    <rPh sb="0" eb="3">
      <t>コテイヒ</t>
    </rPh>
    <rPh sb="3" eb="5">
      <t>ゾウカ</t>
    </rPh>
    <phoneticPr fontId="4"/>
  </si>
  <si>
    <t>粗利</t>
  </si>
  <si>
    <t>　　人件費増加</t>
    <rPh sb="2" eb="5">
      <t>ジンケンヒ</t>
    </rPh>
    <rPh sb="5" eb="7">
      <t>ゾウカ</t>
    </rPh>
    <phoneticPr fontId="2"/>
  </si>
  <si>
    <t>営業利益率</t>
    <rPh sb="0" eb="4">
      <t>エイギョウリエキ</t>
    </rPh>
    <rPh sb="4" eb="5">
      <t>リツ</t>
    </rPh>
    <phoneticPr fontId="3"/>
  </si>
  <si>
    <t>限界利益</t>
    <rPh sb="0" eb="2">
      <t>ゲンカイ</t>
    </rPh>
    <rPh sb="2" eb="4">
      <t>リエキ</t>
    </rPh>
    <phoneticPr fontId="2"/>
  </si>
  <si>
    <t>限界利益率</t>
    <rPh sb="0" eb="2">
      <t>ゲンカイ</t>
    </rPh>
    <rPh sb="2" eb="4">
      <t>リエキ</t>
    </rPh>
    <rPh sb="4" eb="5">
      <t>リツ</t>
    </rPh>
    <phoneticPr fontId="3"/>
  </si>
  <si>
    <t>限界利益率向上</t>
    <rPh sb="0" eb="2">
      <t>ゲンカイ</t>
    </rPh>
    <rPh sb="2" eb="4">
      <t>リエキ</t>
    </rPh>
    <rPh sb="4" eb="5">
      <t>リツ</t>
    </rPh>
    <rPh sb="5" eb="7">
      <t>コウジョウ</t>
    </rPh>
    <phoneticPr fontId="4"/>
  </si>
  <si>
    <t>　　その他固定費減少</t>
    <rPh sb="4" eb="5">
      <t>タ</t>
    </rPh>
    <rPh sb="5" eb="8">
      <t>コテイヒ</t>
    </rPh>
    <rPh sb="8" eb="10">
      <t>ゲンショウ</t>
    </rPh>
    <phoneticPr fontId="2"/>
  </si>
  <si>
    <t>売上高</t>
  </si>
  <si>
    <t>売上高</t>
    <rPh sb="0" eb="3">
      <t>ウリアゲダカ</t>
    </rPh>
    <phoneticPr fontId="2"/>
  </si>
  <si>
    <t>変動費</t>
  </si>
  <si>
    <t>変動費</t>
    <rPh sb="0" eb="3">
      <t>ヘンドウヒ</t>
    </rPh>
    <phoneticPr fontId="2"/>
  </si>
  <si>
    <t>人件費</t>
  </si>
  <si>
    <t>人件費</t>
    <rPh sb="0" eb="3">
      <t>ジンケンヒ</t>
    </rPh>
    <phoneticPr fontId="2"/>
  </si>
  <si>
    <t>その他</t>
  </si>
  <si>
    <t>その他</t>
    <rPh sb="2" eb="3">
      <t>タ</t>
    </rPh>
    <phoneticPr fontId="2"/>
  </si>
  <si>
    <t>営業利益12</t>
    <rPh sb="0" eb="2">
      <t>エイギョウ</t>
    </rPh>
    <rPh sb="2" eb="4">
      <t>リエキ</t>
    </rPh>
    <phoneticPr fontId="2"/>
  </si>
  <si>
    <t>営業利益5</t>
    <rPh sb="0" eb="2">
      <t>エイギョウ</t>
    </rPh>
    <rPh sb="2" eb="4">
      <t>リエキ</t>
    </rPh>
    <phoneticPr fontId="2"/>
  </si>
  <si>
    <t>営業利益</t>
    <rPh sb="0" eb="2">
      <t>エイギョウ</t>
    </rPh>
    <rPh sb="2" eb="4">
      <t>リエキ</t>
    </rPh>
    <phoneticPr fontId="2"/>
  </si>
  <si>
    <t>営業利益増</t>
    <rPh sb="0" eb="2">
      <t>エイギョウ</t>
    </rPh>
    <rPh sb="2" eb="4">
      <t>リエキ</t>
    </rPh>
    <rPh sb="4" eb="5">
      <t>ゾウ</t>
    </rPh>
    <phoneticPr fontId="4"/>
  </si>
  <si>
    <t xml:space="preserve">【経営実態を解像度高く数値で把握できているか】 </t>
  </si>
  <si>
    <t xml:space="preserve">（不適切処理等がなく、現状把握可能な、信頼度の高い数字である） </t>
  </si>
  <si>
    <t xml:space="preserve">【現状把握にもとづき、利益確保の具体策を立案できているか】 </t>
  </si>
  <si>
    <t xml:space="preserve">また、各施策について、利益インパクトを事前に試算し、行動目標（KPI）に落とし込みしている。 </t>
  </si>
  <si>
    <t xml:space="preserve">【実行状況を検証し、軌道修正できているか】 </t>
  </si>
  <si>
    <t xml:space="preserve">決算書が経営判断に使える形で整っている。 </t>
    <phoneticPr fontId="2"/>
  </si>
  <si>
    <t xml:space="preserve">固定費と変動費を区分し、変動損益で自社の数字を把握している。 </t>
    <phoneticPr fontId="2"/>
  </si>
  <si>
    <t xml:space="preserve">また、売上高だけでなく、粗利・限界利益を判断基準として活用している。 </t>
    <phoneticPr fontId="2"/>
  </si>
  <si>
    <t xml:space="preserve">利益を生んでいる要因／利益を減らしている要因は何かを感覚ではなく、数字で説明できる。 </t>
    <phoneticPr fontId="2"/>
  </si>
  <si>
    <t xml:space="preserve">部門別損益（事業別・商品別・顧客別など）が把握できている </t>
    <phoneticPr fontId="2"/>
  </si>
  <si>
    <t xml:space="preserve">月次決算が、翌月半ばに確定している。 </t>
    <phoneticPr fontId="2"/>
  </si>
  <si>
    <t xml:space="preserve">利益確保のための「打ち手」を数字にもとづいて具体化できている。 </t>
    <phoneticPr fontId="2"/>
  </si>
  <si>
    <t xml:space="preserve">施策ごとに、責任者・期限・目標数値、行動目標（KPI）が明確化されている。 </t>
    <phoneticPr fontId="2"/>
  </si>
  <si>
    <t xml:space="preserve">計画した各施策を期限までにやり切っている。 </t>
    <phoneticPr fontId="2"/>
  </si>
  <si>
    <t xml:space="preserve">（少なくとも「何をどこまで実行した／しなかった」が明確である） </t>
    <rPh sb="7" eb="8">
      <t>ナニ</t>
    </rPh>
    <phoneticPr fontId="2"/>
  </si>
  <si>
    <t xml:space="preserve">各施策のKPIを定期的（毎月など）に確認し、計画と実績の差異を数字で検証している。 </t>
    <phoneticPr fontId="2"/>
  </si>
  <si>
    <t xml:space="preserve">検証結果に基づいて、軌道修正した次の打ち手を立案し、次の実行計画に反映させている。 </t>
    <phoneticPr fontId="2"/>
  </si>
  <si>
    <t>利益を出し続けるための現状チェックリスト</t>
    <phoneticPr fontId="2"/>
  </si>
  <si>
    <t>できている</t>
    <phoneticPr fontId="2"/>
  </si>
  <si>
    <t>改善余地がある</t>
    <rPh sb="0" eb="2">
      <t>カイゼン</t>
    </rPh>
    <rPh sb="2" eb="4">
      <t>ヨチ</t>
    </rPh>
    <phoneticPr fontId="2"/>
  </si>
  <si>
    <t>個</t>
    <rPh sb="0" eb="1">
      <t>コ</t>
    </rPh>
    <phoneticPr fontId="2"/>
  </si>
  <si>
    <t>×5点</t>
    <rPh sb="2" eb="3">
      <t>テン</t>
    </rPh>
    <phoneticPr fontId="2"/>
  </si>
  <si>
    <t>×10点</t>
    <rPh sb="3" eb="4">
      <t>テン</t>
    </rPh>
    <phoneticPr fontId="2"/>
  </si>
  <si>
    <t>×0点</t>
    <rPh sb="2" eb="3">
      <t>テン</t>
    </rPh>
    <phoneticPr fontId="2"/>
  </si>
  <si>
    <t>点</t>
    <rPh sb="0" eb="1">
      <t>テン</t>
    </rPh>
    <phoneticPr fontId="2"/>
  </si>
  <si>
    <t>できていない</t>
    <phoneticPr fontId="2"/>
  </si>
  <si>
    <t>係数</t>
    <rPh sb="0" eb="2">
      <t>ケイスウ</t>
    </rPh>
    <phoneticPr fontId="2"/>
  </si>
  <si>
    <t>点数</t>
    <rPh sb="0" eb="2">
      <t>テンスウ</t>
    </rPh>
    <phoneticPr fontId="2"/>
  </si>
  <si>
    <t>合計</t>
    <rPh sb="0" eb="2">
      <t>ゴウケイ</t>
    </rPh>
    <phoneticPr fontId="2"/>
  </si>
  <si>
    <t>データ収集・実態の見える化</t>
    <rPh sb="3" eb="5">
      <t>シュウシュウ</t>
    </rPh>
    <rPh sb="6" eb="8">
      <t>ジッタイ</t>
    </rPh>
    <rPh sb="9" eb="10">
      <t>ミ</t>
    </rPh>
    <rPh sb="12" eb="13">
      <t>カ</t>
    </rPh>
    <phoneticPr fontId="2"/>
  </si>
  <si>
    <t>利益設計</t>
    <rPh sb="0" eb="2">
      <t>リエキ</t>
    </rPh>
    <rPh sb="2" eb="4">
      <t>セッケイ</t>
    </rPh>
    <phoneticPr fontId="2"/>
  </si>
  <si>
    <t>マネジメントと
定期レビュー</t>
    <rPh sb="8" eb="10">
      <t>テイキ</t>
    </rPh>
    <phoneticPr fontId="2"/>
  </si>
  <si>
    <t>　● 決算数字 入力フォーム</t>
    <rPh sb="3" eb="5">
      <t>ケッサン</t>
    </rPh>
    <rPh sb="5" eb="7">
      <t>スウジ</t>
    </rPh>
    <rPh sb="8" eb="10">
      <t>ニュウリョク</t>
    </rPh>
    <phoneticPr fontId="18"/>
  </si>
  <si>
    <t>黄色</t>
    <rPh sb="0" eb="2">
      <t>キイロ</t>
    </rPh>
    <phoneticPr fontId="18"/>
  </si>
  <si>
    <t>計算式を入力済です。色のない欄のみ数字を記入してください。（千円単位）</t>
    <rPh sb="0" eb="3">
      <t>ケイサンシキ</t>
    </rPh>
    <rPh sb="4" eb="6">
      <t>ニュウリョク</t>
    </rPh>
    <rPh sb="6" eb="7">
      <t>スミ</t>
    </rPh>
    <rPh sb="10" eb="11">
      <t>イロ</t>
    </rPh>
    <rPh sb="14" eb="15">
      <t>ラン</t>
    </rPh>
    <rPh sb="17" eb="19">
      <t>スウジ</t>
    </rPh>
    <rPh sb="20" eb="22">
      <t>キニュウ</t>
    </rPh>
    <rPh sb="30" eb="32">
      <t>センエン</t>
    </rPh>
    <rPh sb="32" eb="34">
      <t>タンイ</t>
    </rPh>
    <phoneticPr fontId="18"/>
  </si>
  <si>
    <t>売上高</t>
    <rPh sb="0" eb="2">
      <t>ウリアゲ</t>
    </rPh>
    <rPh sb="2" eb="3">
      <t>ダカ</t>
    </rPh>
    <phoneticPr fontId="21"/>
  </si>
  <si>
    <t>売上高</t>
    <rPh sb="0" eb="2">
      <t>ウリアゲ</t>
    </rPh>
    <rPh sb="2" eb="3">
      <t>ダカ</t>
    </rPh>
    <phoneticPr fontId="18"/>
  </si>
  <si>
    <t>売上原価</t>
    <rPh sb="0" eb="2">
      <t>ウリアゲ</t>
    </rPh>
    <rPh sb="2" eb="4">
      <t>ゲンカ</t>
    </rPh>
    <phoneticPr fontId="18"/>
  </si>
  <si>
    <t>　原材料費・加工費等</t>
    <rPh sb="1" eb="4">
      <t>ゲンザイリョウ</t>
    </rPh>
    <rPh sb="4" eb="5">
      <t>ヒ</t>
    </rPh>
    <rPh sb="6" eb="9">
      <t>カコウヒ</t>
    </rPh>
    <rPh sb="9" eb="10">
      <t>ナド</t>
    </rPh>
    <phoneticPr fontId="18"/>
  </si>
  <si>
    <t>　労務費</t>
    <rPh sb="1" eb="4">
      <t>ロウムヒ</t>
    </rPh>
    <phoneticPr fontId="18"/>
  </si>
  <si>
    <t>　減価償却費</t>
    <rPh sb="1" eb="3">
      <t>ゲンカ</t>
    </rPh>
    <rPh sb="3" eb="5">
      <t>ショウキャク</t>
    </rPh>
    <rPh sb="5" eb="6">
      <t>ヒ</t>
    </rPh>
    <phoneticPr fontId="18"/>
  </si>
  <si>
    <t>　その他</t>
    <rPh sb="3" eb="4">
      <t>タ</t>
    </rPh>
    <phoneticPr fontId="18"/>
  </si>
  <si>
    <t>売上総利益</t>
    <rPh sb="0" eb="2">
      <t>ウリアゲ</t>
    </rPh>
    <rPh sb="2" eb="5">
      <t>ソウリエキ</t>
    </rPh>
    <phoneticPr fontId="18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</si>
  <si>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18"/>
  </si>
  <si>
    <t>　人件費</t>
    <rPh sb="1" eb="4">
      <t>ジンケンヒ</t>
    </rPh>
    <phoneticPr fontId="18"/>
  </si>
  <si>
    <t>営業利益</t>
    <rPh sb="0" eb="2">
      <t>エイギョウ</t>
    </rPh>
    <rPh sb="2" eb="4">
      <t>リエキ</t>
    </rPh>
    <phoneticPr fontId="18"/>
  </si>
  <si>
    <t>↓</t>
    <phoneticPr fontId="18"/>
  </si>
  <si>
    <t>労働分配率</t>
  </si>
  <si>
    <t>固定費</t>
  </si>
  <si>
    <t>粗利率</t>
    <phoneticPr fontId="21"/>
  </si>
  <si>
    <t>その他</t>
    <rPh sb="2" eb="3">
      <t>タ</t>
    </rPh>
    <phoneticPr fontId="21"/>
  </si>
  <si>
    <t>変動費</t>
    <rPh sb="0" eb="2">
      <t>ヘンドウ</t>
    </rPh>
    <rPh sb="2" eb="3">
      <t>ヒ</t>
    </rPh>
    <phoneticPr fontId="21"/>
  </si>
  <si>
    <t>粗利</t>
    <rPh sb="0" eb="2">
      <t>アラリ</t>
    </rPh>
    <phoneticPr fontId="21"/>
  </si>
  <si>
    <t>固定費</t>
    <rPh sb="0" eb="3">
      <t>コテイヒ</t>
    </rPh>
    <phoneticPr fontId="21"/>
  </si>
  <si>
    <t>人件費</t>
    <rPh sb="0" eb="3">
      <t>ジンケンヒ</t>
    </rPh>
    <phoneticPr fontId="21"/>
  </si>
  <si>
    <t>営業利益</t>
    <rPh sb="0" eb="2">
      <t>エイギョウ</t>
    </rPh>
    <rPh sb="2" eb="4">
      <t>リエキ</t>
    </rPh>
    <phoneticPr fontId="21"/>
  </si>
  <si>
    <t>●損益計算書（前期）</t>
    <rPh sb="1" eb="3">
      <t>ソンエキ</t>
    </rPh>
    <rPh sb="3" eb="6">
      <t>ケイサンショ</t>
    </rPh>
    <rPh sb="7" eb="9">
      <t>ゼンキ</t>
    </rPh>
    <phoneticPr fontId="18"/>
  </si>
  <si>
    <t>●損益計算書（当期）</t>
    <rPh sb="1" eb="3">
      <t>ソンエキ</t>
    </rPh>
    <rPh sb="3" eb="6">
      <t>ケイサンショ</t>
    </rPh>
    <rPh sb="7" eb="9">
      <t>トウキ</t>
    </rPh>
    <phoneticPr fontId="18"/>
  </si>
  <si>
    <t>●変動損益計算書（前期）</t>
    <rPh sb="1" eb="3">
      <t>ヘンドウ</t>
    </rPh>
    <rPh sb="3" eb="5">
      <t>ソンエキ</t>
    </rPh>
    <rPh sb="5" eb="8">
      <t>ケイサンショ</t>
    </rPh>
    <rPh sb="9" eb="11">
      <t>ゼンキ</t>
    </rPh>
    <phoneticPr fontId="18"/>
  </si>
  <si>
    <t>●変動損益計算書（当期）</t>
    <rPh sb="1" eb="3">
      <t>ヘンドウ</t>
    </rPh>
    <rPh sb="3" eb="5">
      <t>ソンエキ</t>
    </rPh>
    <rPh sb="5" eb="8">
      <t>ケイサンショ</t>
    </rPh>
    <rPh sb="9" eb="11">
      <t>トウキ</t>
    </rPh>
    <phoneticPr fontId="18"/>
  </si>
  <si>
    <t>●前期差</t>
    <rPh sb="1" eb="3">
      <t>ゼンキ</t>
    </rPh>
    <rPh sb="3" eb="4">
      <t>サ</t>
    </rPh>
    <phoneticPr fontId="2"/>
  </si>
  <si>
    <t>売上増減</t>
    <rPh sb="0" eb="2">
      <t>ウリアゲ</t>
    </rPh>
    <rPh sb="2" eb="4">
      <t>ゾウゲン</t>
    </rPh>
    <phoneticPr fontId="4"/>
  </si>
  <si>
    <t>●前期差</t>
    <rPh sb="1" eb="4">
      <t>ゼンキサ</t>
    </rPh>
    <phoneticPr fontId="2"/>
  </si>
  <si>
    <t>粗利率</t>
    <rPh sb="0" eb="3">
      <t>アラリリツ</t>
    </rPh>
    <phoneticPr fontId="21"/>
  </si>
  <si>
    <t>償却前営業利益（EBITDA）</t>
    <rPh sb="0" eb="3">
      <t>ショウキャクマエ</t>
    </rPh>
    <rPh sb="3" eb="5">
      <t>エイギョウ</t>
    </rPh>
    <rPh sb="5" eb="7">
      <t>リエキ</t>
    </rPh>
    <phoneticPr fontId="2"/>
  </si>
  <si>
    <t>　● 利益感度分析</t>
    <rPh sb="3" eb="4">
      <t>リ</t>
    </rPh>
    <rPh sb="4" eb="5">
      <t>エキ</t>
    </rPh>
    <rPh sb="5" eb="7">
      <t>カンド</t>
    </rPh>
    <rPh sb="7" eb="9">
      <t>ブンセキ</t>
    </rPh>
    <phoneticPr fontId="18"/>
  </si>
  <si>
    <t>粗利率増減</t>
    <rPh sb="0" eb="3">
      <t>アラリリツ</t>
    </rPh>
    <rPh sb="3" eb="5">
      <t>ゾウゲン</t>
    </rPh>
    <phoneticPr fontId="4"/>
  </si>
  <si>
    <t>営業利益増減</t>
    <rPh sb="0" eb="2">
      <t>エイギョウ</t>
    </rPh>
    <rPh sb="2" eb="4">
      <t>リエキ</t>
    </rPh>
    <rPh sb="4" eb="6">
      <t>ゾウゲン</t>
    </rPh>
    <phoneticPr fontId="4"/>
  </si>
  <si>
    <t>-</t>
    <phoneticPr fontId="2"/>
  </si>
  <si>
    <t>要因</t>
    <rPh sb="0" eb="2">
      <t>ヨウイン</t>
    </rPh>
    <phoneticPr fontId="4"/>
  </si>
  <si>
    <t>　● 会社のお金の流れを表す「お金のブロックパズル」</t>
    <rPh sb="3" eb="5">
      <t>カイシャ</t>
    </rPh>
    <rPh sb="7" eb="8">
      <t>カネ</t>
    </rPh>
    <rPh sb="9" eb="10">
      <t>ナガ</t>
    </rPh>
    <rPh sb="12" eb="13">
      <t>アラワ</t>
    </rPh>
    <rPh sb="16" eb="17">
      <t>カネ</t>
    </rPh>
    <phoneticPr fontId="18"/>
  </si>
  <si>
    <t>※</t>
    <phoneticPr fontId="2"/>
  </si>
  <si>
    <t>償却前営業利益（EBITDA）：本業での稼ぎ</t>
    <rPh sb="0" eb="3">
      <t>ショウキャクマエ</t>
    </rPh>
    <rPh sb="3" eb="5">
      <t>エイギョウ</t>
    </rPh>
    <rPh sb="5" eb="7">
      <t>リエキ</t>
    </rPh>
    <rPh sb="16" eb="18">
      <t>ホンギョウ</t>
    </rPh>
    <rPh sb="20" eb="21">
      <t>カセ</t>
    </rPh>
    <phoneticPr fontId="2"/>
  </si>
  <si>
    <t>項目</t>
    <rPh sb="0" eb="2">
      <t>コウモク</t>
    </rPh>
    <phoneticPr fontId="2"/>
  </si>
  <si>
    <t>つながった項目</t>
    <rPh sb="5" eb="7">
      <t>コウモク</t>
    </rPh>
    <phoneticPr fontId="2"/>
  </si>
  <si>
    <t>・</t>
    <phoneticPr fontId="2"/>
  </si>
  <si>
    <t>最も大きな「負の値」が利益を減らすことに</t>
    <rPh sb="0" eb="1">
      <t>モット</t>
    </rPh>
    <rPh sb="2" eb="3">
      <t>オオ</t>
    </rPh>
    <rPh sb="6" eb="7">
      <t>フ</t>
    </rPh>
    <rPh sb="8" eb="9">
      <t>アタイ</t>
    </rPh>
    <rPh sb="11" eb="13">
      <t>リエキ</t>
    </rPh>
    <rPh sb="14" eb="15">
      <t>ヘ</t>
    </rPh>
    <phoneticPr fontId="2"/>
  </si>
  <si>
    <t>最も大きな「正の値」が利益を増やすことに貢献した</t>
    <rPh sb="0" eb="1">
      <t>モット</t>
    </rPh>
    <rPh sb="2" eb="3">
      <t>オオ</t>
    </rPh>
    <rPh sb="6" eb="7">
      <t>セイ</t>
    </rPh>
    <rPh sb="8" eb="9">
      <t>アタイ</t>
    </rPh>
    <rPh sb="11" eb="13">
      <t>リエキ</t>
    </rPh>
    <rPh sb="14" eb="15">
      <t>フ</t>
    </rPh>
    <rPh sb="20" eb="22">
      <t>コウケン</t>
    </rPh>
    <phoneticPr fontId="2"/>
  </si>
  <si>
    <t>…A</t>
    <phoneticPr fontId="2"/>
  </si>
  <si>
    <t>B</t>
    <phoneticPr fontId="2"/>
  </si>
  <si>
    <t>C</t>
    <phoneticPr fontId="2"/>
  </si>
  <si>
    <t>D</t>
    <phoneticPr fontId="2"/>
  </si>
  <si>
    <t>E=A</t>
    <phoneticPr fontId="2"/>
  </si>
  <si>
    <t>営業利益増減：A＝B＋C＋D＝E　となる。</t>
    <rPh sb="0" eb="2">
      <t>エイギョウ</t>
    </rPh>
    <rPh sb="2" eb="4">
      <t>リエキ</t>
    </rPh>
    <rPh sb="4" eb="6">
      <t>ゾウゲン</t>
    </rPh>
    <phoneticPr fontId="2"/>
  </si>
  <si>
    <t>【利益への影響】のうち</t>
    <rPh sb="1" eb="3">
      <t>リエキ</t>
    </rPh>
    <rPh sb="5" eb="7">
      <t>エイキョウ</t>
    </rPh>
    <phoneticPr fontId="2"/>
  </si>
  <si>
    <t>【利益への影響】</t>
    <rPh sb="1" eb="2">
      <t>リ</t>
    </rPh>
    <rPh sb="2" eb="3">
      <t>エキ</t>
    </rPh>
    <rPh sb="5" eb="7">
      <t>エイキョウ</t>
    </rPh>
    <phoneticPr fontId="4"/>
  </si>
  <si>
    <t>↓増減の要因</t>
    <rPh sb="1" eb="3">
      <t>ゾウゲン</t>
    </rPh>
    <rPh sb="4" eb="6">
      <t>ヨウイン</t>
    </rPh>
    <phoneticPr fontId="2"/>
  </si>
  <si>
    <t>利益感度分析シート</t>
    <rPh sb="0" eb="2">
      <t>リエキ</t>
    </rPh>
    <rPh sb="2" eb="4">
      <t>カンド</t>
    </rPh>
    <rPh sb="4" eb="6">
      <t>ブンセキ</t>
    </rPh>
    <phoneticPr fontId="18"/>
  </si>
  <si>
    <t>前期</t>
    <rPh sb="0" eb="2">
      <t>ゼンキ</t>
    </rPh>
    <phoneticPr fontId="3"/>
  </si>
  <si>
    <t>当期</t>
    <rPh sb="0" eb="2">
      <t>トウキ</t>
    </rPh>
    <phoneticPr fontId="3"/>
  </si>
  <si>
    <t>利益感度分析の考え方</t>
    <rPh sb="0" eb="2">
      <t>リエキ</t>
    </rPh>
    <rPh sb="2" eb="4">
      <t>カンド</t>
    </rPh>
    <rPh sb="4" eb="6">
      <t>ブンセキ</t>
    </rPh>
    <rPh sb="7" eb="8">
      <t>カンガ</t>
    </rPh>
    <rPh sb="9" eb="10">
      <t>カタ</t>
    </rPh>
    <phoneticPr fontId="2"/>
  </si>
  <si>
    <t>【前期】</t>
    <rPh sb="1" eb="3">
      <t>ゼンキ</t>
    </rPh>
    <phoneticPr fontId="2"/>
  </si>
  <si>
    <t>【当期】</t>
    <rPh sb="1" eb="3">
      <t>トウキ</t>
    </rPh>
    <phoneticPr fontId="2"/>
  </si>
  <si>
    <t>7百万増</t>
    <rPh sb="1" eb="3">
      <t>ヒャクマン</t>
    </rPh>
    <rPh sb="3" eb="4">
      <t>ゾウ</t>
    </rPh>
    <phoneticPr fontId="2"/>
  </si>
  <si>
    <t>【変動損益】</t>
    <rPh sb="1" eb="3">
      <t>ヘンドウ</t>
    </rPh>
    <rPh sb="3" eb="5">
      <t>ソンエキ</t>
    </rPh>
    <phoneticPr fontId="2"/>
  </si>
  <si>
    <t>【利益感度分析】</t>
    <rPh sb="1" eb="3">
      <t>リエキ</t>
    </rPh>
    <rPh sb="3" eb="5">
      <t>カンド</t>
    </rPh>
    <rPh sb="5" eb="7">
      <t>ブンセキ</t>
    </rPh>
    <phoneticPr fontId="2"/>
  </si>
  <si>
    <t>（単位：百万円）</t>
    <rPh sb="1" eb="3">
      <t>タンイ</t>
    </rPh>
    <rPh sb="4" eb="7">
      <t>ヒャクマンエン</t>
    </rPh>
    <phoneticPr fontId="2"/>
  </si>
  <si>
    <t>（単位：千円）</t>
    <rPh sb="1" eb="3">
      <t>タンイ</t>
    </rPh>
    <rPh sb="4" eb="6">
      <t>センエン</t>
    </rPh>
    <phoneticPr fontId="2"/>
  </si>
  <si>
    <t>※利益感度分析とは、売上、限界利益率（＝粗利率）、固定費の中で、どの項目が利益に大きく影響を与えたか</t>
    <rPh sb="1" eb="3">
      <t>リエキ</t>
    </rPh>
    <rPh sb="3" eb="5">
      <t>カンド</t>
    </rPh>
    <rPh sb="5" eb="7">
      <t>ブンセキ</t>
    </rPh>
    <rPh sb="10" eb="12">
      <t>ウリアゲ</t>
    </rPh>
    <rPh sb="13" eb="15">
      <t>ゲンカイ</t>
    </rPh>
    <rPh sb="15" eb="17">
      <t>リエキ</t>
    </rPh>
    <rPh sb="17" eb="18">
      <t>リツ</t>
    </rPh>
    <rPh sb="20" eb="23">
      <t>アラリリツ</t>
    </rPh>
    <rPh sb="25" eb="28">
      <t>コテイヒ</t>
    </rPh>
    <rPh sb="29" eb="30">
      <t>ナカ</t>
    </rPh>
    <rPh sb="34" eb="36">
      <t>コウモク</t>
    </rPh>
    <rPh sb="37" eb="39">
      <t>リエキ</t>
    </rPh>
    <rPh sb="40" eb="41">
      <t>オオ</t>
    </rPh>
    <rPh sb="43" eb="45">
      <t>エイキョウ</t>
    </rPh>
    <phoneticPr fontId="2"/>
  </si>
  <si>
    <t>　 影響要因を切り分ける分析方法です。</t>
    <rPh sb="2" eb="4">
      <t>エイキョウ</t>
    </rPh>
    <rPh sb="4" eb="6">
      <t>ヨウイン</t>
    </rPh>
    <rPh sb="7" eb="8">
      <t>キ</t>
    </rPh>
    <rPh sb="9" eb="10">
      <t>ワ</t>
    </rPh>
    <rPh sb="12" eb="14">
      <t>ブンセキ</t>
    </rPh>
    <rPh sb="14" eb="16">
      <t>ホウホウ</t>
    </rPh>
    <phoneticPr fontId="2"/>
  </si>
  <si>
    <t>※上記例では、前期から今期にかけて、売上が2,000万円減少、人件費が400万円増加、その他固定費が</t>
    <rPh sb="1" eb="3">
      <t>ジョウキ</t>
    </rPh>
    <rPh sb="3" eb="4">
      <t>レイ</t>
    </rPh>
    <rPh sb="7" eb="9">
      <t>ゼンキ</t>
    </rPh>
    <rPh sb="11" eb="13">
      <t>コンキ</t>
    </rPh>
    <phoneticPr fontId="2"/>
  </si>
  <si>
    <t>　100万円減少しています。</t>
    <rPh sb="4" eb="6">
      <t>マンエン</t>
    </rPh>
    <phoneticPr fontId="2"/>
  </si>
  <si>
    <t>※利益感度分析を行うことで、売上減少したにも関わらず、営業利益が増えたのは、限界利益率（粗利率）が</t>
    <rPh sb="1" eb="3">
      <t>リエキ</t>
    </rPh>
    <rPh sb="3" eb="5">
      <t>カンド</t>
    </rPh>
    <rPh sb="5" eb="7">
      <t>ブンセキ</t>
    </rPh>
    <rPh sb="8" eb="9">
      <t>オコナ</t>
    </rPh>
    <rPh sb="14" eb="16">
      <t>ウリアゲ</t>
    </rPh>
    <rPh sb="16" eb="18">
      <t>ゲンショウ</t>
    </rPh>
    <rPh sb="22" eb="23">
      <t>カカ</t>
    </rPh>
    <rPh sb="27" eb="29">
      <t>エイギョウ</t>
    </rPh>
    <rPh sb="29" eb="31">
      <t>リエキ</t>
    </rPh>
    <rPh sb="32" eb="33">
      <t>フ</t>
    </rPh>
    <rPh sb="38" eb="40">
      <t>ゲンカイ</t>
    </rPh>
    <rPh sb="40" eb="43">
      <t>リエキリツ</t>
    </rPh>
    <rPh sb="44" eb="47">
      <t>アラリリツ</t>
    </rPh>
    <phoneticPr fontId="2"/>
  </si>
  <si>
    <t>　 4.4ポイント上昇した影響が一番大きかったことがわかります。</t>
    <rPh sb="9" eb="11">
      <t>ジョウショウ</t>
    </rPh>
    <rPh sb="13" eb="15">
      <t>エイキョウ</t>
    </rPh>
    <rPh sb="16" eb="18">
      <t>イチバン</t>
    </rPh>
    <rPh sb="18" eb="19">
      <t>オオ</t>
    </rPh>
    <phoneticPr fontId="2"/>
  </si>
  <si>
    <t>※自社は、どの項目をどう変化させて、利益創出するかを考えるための分析手法です。</t>
    <rPh sb="1" eb="3">
      <t>ジシャ</t>
    </rPh>
    <rPh sb="7" eb="9">
      <t>コウモク</t>
    </rPh>
    <rPh sb="12" eb="14">
      <t>ヘンカ</t>
    </rPh>
    <rPh sb="18" eb="20">
      <t>リエキ</t>
    </rPh>
    <rPh sb="20" eb="22">
      <t>ソウシュツ</t>
    </rPh>
    <rPh sb="26" eb="27">
      <t>カンガ</t>
    </rPh>
    <rPh sb="32" eb="34">
      <t>ブンセキ</t>
    </rPh>
    <rPh sb="34" eb="36">
      <t>シュホウ</t>
    </rPh>
    <phoneticPr fontId="2"/>
  </si>
  <si>
    <t>※利益感度分析は上記10項目の中で、2番、3番、6番に有効な手法です。</t>
    <rPh sb="1" eb="3">
      <t>リエキ</t>
    </rPh>
    <rPh sb="3" eb="5">
      <t>カンド</t>
    </rPh>
    <rPh sb="5" eb="7">
      <t>ブンセキ</t>
    </rPh>
    <rPh sb="8" eb="10">
      <t>ジョウキ</t>
    </rPh>
    <rPh sb="12" eb="14">
      <t>コウモク</t>
    </rPh>
    <rPh sb="15" eb="16">
      <t>ナカ</t>
    </rPh>
    <rPh sb="19" eb="20">
      <t>バン</t>
    </rPh>
    <rPh sb="22" eb="23">
      <t>バン</t>
    </rPh>
    <rPh sb="25" eb="26">
      <t>バン</t>
    </rPh>
    <rPh sb="27" eb="29">
      <t>ユウコウ</t>
    </rPh>
    <rPh sb="30" eb="32">
      <t>シュホウ</t>
    </rPh>
    <phoneticPr fontId="2"/>
  </si>
  <si>
    <t>利益へのインパクト</t>
    <rPh sb="0" eb="2">
      <t>リエキ</t>
    </rPh>
    <phoneticPr fontId="4"/>
  </si>
  <si>
    <t>マイナス要因</t>
    <rPh sb="4" eb="6">
      <t>ヨウイン</t>
    </rPh>
    <phoneticPr fontId="2"/>
  </si>
  <si>
    <t>プラス要因</t>
    <rPh sb="2" eb="4">
      <t>ヨウイン</t>
    </rPh>
    <phoneticPr fontId="2"/>
  </si>
  <si>
    <t>A</t>
    <phoneticPr fontId="2"/>
  </si>
  <si>
    <t>B+C+D</t>
    <phoneticPr fontId="2"/>
  </si>
  <si>
    <t>E＝A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</si>
</sst>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;&quot;△&quot;#,###"/>
    <numFmt numFmtId="177" formatCode="0.0%;\△0.0%"/>
    <numFmt numFmtId="178" formatCode="0.0%"/>
    <numFmt numFmtId="179" formatCode="#,##0;&quot;△ &quot;#,##0"/>
    <numFmt numFmtId="180" formatCode="\(\ 0.0%\ \)"/>
  </numFmts>
  <fonts count="32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0"/>
      <color theme="1"/>
      <name val="Meiryo UI"/>
      <family val="3"/>
      <charset val="128"/>
    </font>
    <font>
      <sz val="10"/>
      <color theme="1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メイリオ"/>
      <family val="2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name val="HG丸ｺﾞｼｯｸM-PRO"/>
      <family val="3"/>
      <charset val="128"/>
    </font>
    <font>
      <sz val="10"/>
      <name val="MS Sans Serif"/>
      <family val="2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EDB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4" borderId="5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8" fillId="0" borderId="2" xfId="0" applyNumberFormat="1" applyFont="1" applyBorder="1">
      <alignment vertical="center"/>
    </xf>
    <xf numFmtId="0" fontId="8" fillId="0" borderId="3" xfId="0" applyFont="1" applyBorder="1">
      <alignment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8" fontId="8" fillId="0" borderId="3" xfId="2" applyNumberFormat="1" applyFont="1" applyBorder="1">
      <alignment vertical="center"/>
    </xf>
    <xf numFmtId="0" fontId="8" fillId="0" borderId="4" xfId="0" applyFont="1" applyBorder="1">
      <alignment vertical="center"/>
    </xf>
    <xf numFmtId="178" fontId="8" fillId="0" borderId="4" xfId="2" applyNumberFormat="1" applyFont="1" applyBorder="1">
      <alignment vertical="center"/>
    </xf>
    <xf numFmtId="0" fontId="8" fillId="0" borderId="0" xfId="0" applyFont="1">
      <alignment vertical="center"/>
    </xf>
    <xf numFmtId="0" fontId="7" fillId="4" borderId="6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38" fontId="7" fillId="0" borderId="2" xfId="1" applyFont="1" applyBorder="1" applyAlignment="1">
      <alignment vertical="center" shrinkToFit="1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38" fontId="7" fillId="0" borderId="3" xfId="1" applyFont="1" applyBorder="1" applyAlignment="1">
      <alignment vertical="center" shrinkToFit="1"/>
    </xf>
    <xf numFmtId="0" fontId="7" fillId="0" borderId="10" xfId="0" applyFont="1" applyBorder="1">
      <alignment vertical="center"/>
    </xf>
    <xf numFmtId="38" fontId="7" fillId="0" borderId="11" xfId="1" applyFont="1" applyBorder="1">
      <alignment vertical="center"/>
    </xf>
    <xf numFmtId="0" fontId="7" fillId="0" borderId="3" xfId="0" applyFont="1" applyBorder="1">
      <alignment vertical="center"/>
    </xf>
    <xf numFmtId="0" fontId="7" fillId="3" borderId="13" xfId="0" applyFont="1" applyFill="1" applyBorder="1" applyAlignment="1">
      <alignment vertical="center" shrinkToFit="1"/>
    </xf>
    <xf numFmtId="38" fontId="7" fillId="3" borderId="1" xfId="1" applyFont="1" applyFill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76" fontId="7" fillId="3" borderId="16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76" fontId="7" fillId="3" borderId="17" xfId="0" applyNumberFormat="1" applyFont="1" applyFill="1" applyBorder="1" applyAlignment="1">
      <alignment horizontal="center" vertical="center" shrinkToFit="1"/>
    </xf>
    <xf numFmtId="176" fontId="7" fillId="3" borderId="17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8" fontId="7" fillId="2" borderId="17" xfId="1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178" fontId="8" fillId="0" borderId="0" xfId="2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38" fontId="10" fillId="3" borderId="1" xfId="1" applyFont="1" applyFill="1" applyBorder="1" applyAlignment="1">
      <alignment vertical="center" shrinkToFit="1"/>
    </xf>
    <xf numFmtId="179" fontId="8" fillId="0" borderId="2" xfId="1" applyNumberFormat="1" applyFont="1" applyBorder="1">
      <alignment vertical="center"/>
    </xf>
    <xf numFmtId="179" fontId="7" fillId="0" borderId="8" xfId="3" applyNumberFormat="1" applyFont="1" applyBorder="1" applyAlignment="1">
      <alignment vertical="center" shrinkToFit="1"/>
    </xf>
    <xf numFmtId="179" fontId="7" fillId="0" borderId="2" xfId="1" applyNumberFormat="1" applyFont="1" applyBorder="1" applyAlignment="1">
      <alignment vertical="center" shrinkToFit="1"/>
    </xf>
    <xf numFmtId="179" fontId="7" fillId="0" borderId="3" xfId="1" applyNumberFormat="1" applyFont="1" applyBorder="1" applyAlignment="1">
      <alignment vertical="center" shrinkToFit="1"/>
    </xf>
    <xf numFmtId="179" fontId="7" fillId="0" borderId="11" xfId="1" applyNumberFormat="1" applyFont="1" applyBorder="1">
      <alignment vertical="center"/>
    </xf>
    <xf numFmtId="0" fontId="9" fillId="3" borderId="12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5" xfId="0" applyFont="1" applyBorder="1">
      <alignment vertical="center"/>
    </xf>
    <xf numFmtId="0" fontId="13" fillId="5" borderId="12" xfId="0" applyFont="1" applyFill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3" fillId="5" borderId="23" xfId="0" applyFont="1" applyFill="1" applyBorder="1">
      <alignment vertical="center"/>
    </xf>
    <xf numFmtId="0" fontId="13" fillId="5" borderId="1" xfId="0" applyFont="1" applyFill="1" applyBorder="1" applyAlignment="1">
      <alignment horizontal="right" vertical="center"/>
    </xf>
    <xf numFmtId="0" fontId="12" fillId="0" borderId="12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18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3" fillId="5" borderId="23" xfId="0" applyFont="1" applyFill="1" applyBorder="1" applyAlignment="1">
      <alignment vertical="center" shrinkToFit="1"/>
    </xf>
    <xf numFmtId="0" fontId="12" fillId="0" borderId="24" xfId="0" applyFont="1" applyBorder="1" applyAlignment="1">
      <alignment vertical="top" shrinkToFit="1"/>
    </xf>
    <xf numFmtId="0" fontId="15" fillId="0" borderId="13" xfId="0" applyFont="1" applyBorder="1" applyAlignment="1">
      <alignment horizontal="centerContinuous" vertical="center"/>
    </xf>
    <xf numFmtId="0" fontId="16" fillId="0" borderId="12" xfId="0" applyFont="1" applyBorder="1" applyAlignment="1">
      <alignment horizontal="centerContinuous" vertical="center"/>
    </xf>
    <xf numFmtId="0" fontId="19" fillId="0" borderId="0" xfId="0" applyFont="1">
      <alignment vertical="center"/>
    </xf>
    <xf numFmtId="0" fontId="20" fillId="2" borderId="12" xfId="0" applyFont="1" applyFill="1" applyBorder="1">
      <alignment vertical="center"/>
    </xf>
    <xf numFmtId="0" fontId="20" fillId="2" borderId="23" xfId="0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0" borderId="18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29" xfId="0" applyFont="1" applyBorder="1">
      <alignment vertical="center"/>
    </xf>
    <xf numFmtId="0" fontId="19" fillId="6" borderId="0" xfId="0" applyFont="1" applyFill="1">
      <alignment vertical="center"/>
    </xf>
    <xf numFmtId="0" fontId="19" fillId="0" borderId="30" xfId="0" applyFont="1" applyBorder="1">
      <alignment vertical="center"/>
    </xf>
    <xf numFmtId="38" fontId="19" fillId="0" borderId="0" xfId="1" applyFont="1" applyBorder="1" applyAlignment="1">
      <alignment vertical="center"/>
    </xf>
    <xf numFmtId="0" fontId="19" fillId="0" borderId="16" xfId="0" applyFont="1" applyBorder="1">
      <alignment vertical="center"/>
    </xf>
    <xf numFmtId="9" fontId="19" fillId="0" borderId="15" xfId="2" applyFont="1" applyBorder="1" applyAlignment="1">
      <alignment vertical="center"/>
    </xf>
    <xf numFmtId="9" fontId="19" fillId="0" borderId="0" xfId="2" applyFont="1" applyBorder="1" applyAlignment="1">
      <alignment vertical="center"/>
    </xf>
    <xf numFmtId="0" fontId="19" fillId="6" borderId="12" xfId="0" applyFont="1" applyFill="1" applyBorder="1">
      <alignment vertical="center"/>
    </xf>
    <xf numFmtId="0" fontId="19" fillId="6" borderId="13" xfId="0" applyFont="1" applyFill="1" applyBorder="1">
      <alignment vertical="center"/>
    </xf>
    <xf numFmtId="9" fontId="19" fillId="6" borderId="1" xfId="2" applyFont="1" applyFill="1" applyBorder="1" applyAlignment="1">
      <alignment vertical="center"/>
    </xf>
    <xf numFmtId="9" fontId="19" fillId="0" borderId="27" xfId="2" applyFont="1" applyBorder="1" applyAlignment="1">
      <alignment vertical="center"/>
    </xf>
    <xf numFmtId="0" fontId="19" fillId="0" borderId="23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1" xfId="0" applyFont="1" applyBorder="1">
      <alignment vertical="center"/>
    </xf>
    <xf numFmtId="0" fontId="19" fillId="6" borderId="18" xfId="0" applyFont="1" applyFill="1" applyBorder="1">
      <alignment vertical="center"/>
    </xf>
    <xf numFmtId="0" fontId="19" fillId="6" borderId="19" xfId="0" applyFont="1" applyFill="1" applyBorder="1">
      <alignment vertical="center"/>
    </xf>
    <xf numFmtId="9" fontId="19" fillId="6" borderId="15" xfId="2" applyFont="1" applyFill="1" applyBorder="1" applyAlignment="1">
      <alignment vertical="center"/>
    </xf>
    <xf numFmtId="9" fontId="19" fillId="0" borderId="28" xfId="2" applyFont="1" applyBorder="1" applyAlignment="1">
      <alignment vertical="center"/>
    </xf>
    <xf numFmtId="0" fontId="23" fillId="2" borderId="12" xfId="0" applyFont="1" applyFill="1" applyBorder="1">
      <alignment vertical="center"/>
    </xf>
    <xf numFmtId="0" fontId="23" fillId="2" borderId="23" xfId="0" applyFont="1" applyFill="1" applyBorder="1">
      <alignment vertical="center"/>
    </xf>
    <xf numFmtId="0" fontId="23" fillId="2" borderId="13" xfId="0" applyFont="1" applyFill="1" applyBorder="1">
      <alignment vertical="center"/>
    </xf>
    <xf numFmtId="38" fontId="19" fillId="6" borderId="15" xfId="1" applyFont="1" applyFill="1" applyBorder="1" applyAlignment="1">
      <alignment horizontal="center" vertical="center"/>
    </xf>
    <xf numFmtId="38" fontId="19" fillId="6" borderId="16" xfId="1" applyFont="1" applyFill="1" applyBorder="1" applyAlignment="1">
      <alignment horizontal="center" vertical="center"/>
    </xf>
    <xf numFmtId="38" fontId="19" fillId="6" borderId="16" xfId="1" applyFont="1" applyFill="1" applyBorder="1" applyAlignment="1">
      <alignment horizontal="center" vertical="center" shrinkToFit="1"/>
    </xf>
    <xf numFmtId="38" fontId="19" fillId="6" borderId="29" xfId="1" applyFont="1" applyFill="1" applyBorder="1" applyAlignment="1">
      <alignment vertical="center"/>
    </xf>
    <xf numFmtId="0" fontId="19" fillId="0" borderId="0" xfId="0" applyFont="1" applyAlignment="1">
      <alignment horizontal="right" vertical="center"/>
    </xf>
    <xf numFmtId="38" fontId="19" fillId="6" borderId="16" xfId="1" applyFont="1" applyFill="1" applyBorder="1" applyAlignment="1">
      <alignment vertical="center"/>
    </xf>
    <xf numFmtId="0" fontId="19" fillId="0" borderId="0" xfId="0" applyFont="1" applyAlignment="1">
      <alignment vertical="center" shrinkToFit="1"/>
    </xf>
    <xf numFmtId="38" fontId="19" fillId="0" borderId="0" xfId="1" applyFont="1" applyBorder="1" applyAlignment="1">
      <alignment vertical="center" shrinkToFit="1"/>
    </xf>
    <xf numFmtId="38" fontId="19" fillId="0" borderId="28" xfId="1" applyFont="1" applyBorder="1" applyAlignment="1">
      <alignment vertical="center"/>
    </xf>
    <xf numFmtId="38" fontId="19" fillId="0" borderId="27" xfId="1" applyFont="1" applyBorder="1" applyAlignment="1">
      <alignment vertical="center"/>
    </xf>
    <xf numFmtId="0" fontId="19" fillId="2" borderId="18" xfId="0" applyFont="1" applyFill="1" applyBorder="1">
      <alignment vertical="center"/>
    </xf>
    <xf numFmtId="0" fontId="19" fillId="2" borderId="19" xfId="0" applyFont="1" applyFill="1" applyBorder="1">
      <alignment vertical="center"/>
    </xf>
    <xf numFmtId="9" fontId="19" fillId="2" borderId="15" xfId="2" applyFont="1" applyFill="1" applyBorder="1" applyAlignment="1">
      <alignment vertical="center"/>
    </xf>
    <xf numFmtId="0" fontId="19" fillId="2" borderId="12" xfId="0" applyFont="1" applyFill="1" applyBorder="1">
      <alignment vertical="center"/>
    </xf>
    <xf numFmtId="0" fontId="19" fillId="0" borderId="29" xfId="0" applyFont="1" applyBorder="1" applyAlignment="1">
      <alignment horizontal="right" vertical="center"/>
    </xf>
    <xf numFmtId="0" fontId="19" fillId="2" borderId="29" xfId="0" applyFont="1" applyFill="1" applyBorder="1">
      <alignment vertical="center"/>
    </xf>
    <xf numFmtId="0" fontId="19" fillId="2" borderId="1" xfId="0" applyFont="1" applyFill="1" applyBorder="1" applyAlignment="1">
      <alignment vertical="center" shrinkToFit="1"/>
    </xf>
    <xf numFmtId="0" fontId="19" fillId="2" borderId="20" xfId="0" applyFont="1" applyFill="1" applyBorder="1">
      <alignment vertical="center"/>
    </xf>
    <xf numFmtId="9" fontId="19" fillId="2" borderId="1" xfId="2" applyFont="1" applyFill="1" applyBorder="1" applyAlignment="1">
      <alignment vertical="center"/>
    </xf>
    <xf numFmtId="38" fontId="19" fillId="2" borderId="29" xfId="1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vertical="center" shrinkToFit="1"/>
    </xf>
    <xf numFmtId="0" fontId="23" fillId="2" borderId="13" xfId="0" applyFont="1" applyFill="1" applyBorder="1" applyAlignment="1">
      <alignment vertical="center" shrinkToFit="1"/>
    </xf>
    <xf numFmtId="0" fontId="19" fillId="2" borderId="1" xfId="0" applyFont="1" applyFill="1" applyBorder="1">
      <alignment vertical="center"/>
    </xf>
    <xf numFmtId="0" fontId="17" fillId="0" borderId="28" xfId="0" applyFont="1" applyBorder="1">
      <alignment vertical="center"/>
    </xf>
    <xf numFmtId="178" fontId="25" fillId="6" borderId="20" xfId="2" applyNumberFormat="1" applyFont="1" applyFill="1" applyBorder="1" applyAlignment="1">
      <alignment horizontal="center" vertical="center"/>
    </xf>
    <xf numFmtId="178" fontId="25" fillId="6" borderId="21" xfId="2" applyNumberFormat="1" applyFont="1" applyFill="1" applyBorder="1" applyAlignment="1">
      <alignment horizontal="center" vertical="center"/>
    </xf>
    <xf numFmtId="180" fontId="19" fillId="6" borderId="16" xfId="1" applyNumberFormat="1" applyFont="1" applyFill="1" applyBorder="1" applyAlignment="1">
      <alignment horizontal="center" vertical="center"/>
    </xf>
    <xf numFmtId="38" fontId="19" fillId="2" borderId="30" xfId="1" applyFont="1" applyFill="1" applyBorder="1" applyAlignment="1">
      <alignment vertical="center"/>
    </xf>
    <xf numFmtId="38" fontId="24" fillId="2" borderId="29" xfId="1" applyFont="1" applyFill="1" applyBorder="1" applyAlignment="1">
      <alignment horizontal="center" vertical="center"/>
    </xf>
    <xf numFmtId="38" fontId="19" fillId="2" borderId="15" xfId="1" applyFont="1" applyFill="1" applyBorder="1" applyAlignment="1">
      <alignment vertical="center"/>
    </xf>
    <xf numFmtId="178" fontId="25" fillId="2" borderId="0" xfId="2" applyNumberFormat="1" applyFont="1" applyFill="1" applyBorder="1" applyAlignment="1">
      <alignment horizontal="center" vertical="center" shrinkToFit="1"/>
    </xf>
    <xf numFmtId="38" fontId="19" fillId="2" borderId="16" xfId="1" applyFont="1" applyFill="1" applyBorder="1" applyAlignment="1">
      <alignment horizontal="center" vertical="center" shrinkToFit="1"/>
    </xf>
    <xf numFmtId="38" fontId="19" fillId="2" borderId="17" xfId="1" applyFont="1" applyFill="1" applyBorder="1" applyAlignment="1">
      <alignment horizontal="center" vertical="center" shrinkToFit="1"/>
    </xf>
    <xf numFmtId="38" fontId="19" fillId="7" borderId="18" xfId="1" applyFont="1" applyFill="1" applyBorder="1" applyAlignment="1">
      <alignment vertical="center"/>
    </xf>
    <xf numFmtId="38" fontId="19" fillId="7" borderId="27" xfId="1" applyFont="1" applyFill="1" applyBorder="1" applyAlignment="1">
      <alignment vertical="center"/>
    </xf>
    <xf numFmtId="38" fontId="19" fillId="7" borderId="19" xfId="1" applyFont="1" applyFill="1" applyBorder="1" applyAlignment="1">
      <alignment vertical="center"/>
    </xf>
    <xf numFmtId="38" fontId="19" fillId="7" borderId="29" xfId="1" applyFont="1" applyFill="1" applyBorder="1" applyAlignment="1">
      <alignment vertical="center"/>
    </xf>
    <xf numFmtId="38" fontId="19" fillId="7" borderId="0" xfId="1" applyFont="1" applyFill="1" applyBorder="1" applyAlignment="1">
      <alignment horizontal="center" vertical="center"/>
    </xf>
    <xf numFmtId="38" fontId="19" fillId="7" borderId="30" xfId="1" applyFont="1" applyFill="1" applyBorder="1" applyAlignment="1">
      <alignment vertical="center"/>
    </xf>
    <xf numFmtId="38" fontId="19" fillId="7" borderId="20" xfId="1" applyFont="1" applyFill="1" applyBorder="1" applyAlignment="1">
      <alignment vertical="center"/>
    </xf>
    <xf numFmtId="0" fontId="19" fillId="7" borderId="0" xfId="0" applyFont="1" applyFill="1">
      <alignment vertical="center"/>
    </xf>
    <xf numFmtId="180" fontId="19" fillId="0" borderId="0" xfId="0" applyNumberFormat="1" applyFont="1">
      <alignment vertical="center"/>
    </xf>
    <xf numFmtId="0" fontId="27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176" fontId="25" fillId="0" borderId="0" xfId="0" applyNumberFormat="1" applyFont="1" applyAlignment="1">
      <alignment vertical="center" shrinkToFit="1"/>
    </xf>
    <xf numFmtId="178" fontId="25" fillId="0" borderId="0" xfId="2" applyNumberFormat="1" applyFont="1" applyBorder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7" fillId="0" borderId="29" xfId="0" applyFont="1" applyBorder="1">
      <alignment vertical="center"/>
    </xf>
    <xf numFmtId="0" fontId="27" fillId="0" borderId="20" xfId="0" applyFont="1" applyBorder="1">
      <alignment vertical="center"/>
    </xf>
    <xf numFmtId="0" fontId="27" fillId="2" borderId="1" xfId="0" applyFont="1" applyFill="1" applyBorder="1" applyAlignment="1">
      <alignment horizontal="center" vertical="center" shrinkToFit="1"/>
    </xf>
    <xf numFmtId="38" fontId="27" fillId="6" borderId="2" xfId="1" applyFont="1" applyFill="1" applyBorder="1" applyAlignment="1">
      <alignment vertical="center" shrinkToFit="1"/>
    </xf>
    <xf numFmtId="38" fontId="27" fillId="6" borderId="3" xfId="1" applyFont="1" applyFill="1" applyBorder="1" applyAlignment="1">
      <alignment horizontal="center" vertical="center" shrinkToFit="1"/>
    </xf>
    <xf numFmtId="38" fontId="27" fillId="6" borderId="4" xfId="1" applyFont="1" applyFill="1" applyBorder="1" applyAlignment="1">
      <alignment horizontal="center" vertical="center" shrinkToFit="1"/>
    </xf>
    <xf numFmtId="0" fontId="27" fillId="0" borderId="31" xfId="0" applyFont="1" applyBorder="1" applyAlignment="1">
      <alignment vertical="center" shrinkToFit="1"/>
    </xf>
    <xf numFmtId="0" fontId="19" fillId="0" borderId="32" xfId="0" applyFont="1" applyBorder="1">
      <alignment vertical="center"/>
    </xf>
    <xf numFmtId="0" fontId="27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27" fillId="0" borderId="25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4" xfId="0" applyFont="1" applyBorder="1">
      <alignment vertical="center"/>
    </xf>
    <xf numFmtId="38" fontId="27" fillId="6" borderId="22" xfId="1" applyFont="1" applyFill="1" applyBorder="1" applyAlignment="1">
      <alignment horizontal="center" vertical="center" shrinkToFit="1"/>
    </xf>
    <xf numFmtId="38" fontId="27" fillId="6" borderId="2" xfId="1" applyFont="1" applyFill="1" applyBorder="1" applyAlignment="1">
      <alignment horizontal="center" vertical="center" shrinkToFit="1"/>
    </xf>
    <xf numFmtId="0" fontId="28" fillId="0" borderId="12" xfId="0" applyFont="1" applyBorder="1">
      <alignment vertical="center"/>
    </xf>
    <xf numFmtId="0" fontId="26" fillId="0" borderId="13" xfId="0" applyFont="1" applyBorder="1">
      <alignment vertical="center"/>
    </xf>
    <xf numFmtId="38" fontId="28" fillId="6" borderId="1" xfId="1" applyFont="1" applyFill="1" applyBorder="1" applyAlignment="1">
      <alignment horizontal="center" vertical="center" shrinkToFit="1"/>
    </xf>
    <xf numFmtId="0" fontId="26" fillId="6" borderId="12" xfId="0" applyFont="1" applyFill="1" applyBorder="1">
      <alignment vertical="center"/>
    </xf>
    <xf numFmtId="0" fontId="26" fillId="6" borderId="13" xfId="0" applyFont="1" applyFill="1" applyBorder="1">
      <alignment vertical="center"/>
    </xf>
    <xf numFmtId="0" fontId="29" fillId="0" borderId="28" xfId="0" applyFont="1" applyBorder="1">
      <alignment vertical="center"/>
    </xf>
    <xf numFmtId="9" fontId="19" fillId="0" borderId="2" xfId="2" applyFont="1" applyBorder="1" applyAlignment="1">
      <alignment vertical="center"/>
    </xf>
    <xf numFmtId="0" fontId="19" fillId="0" borderId="9" xfId="0" applyFont="1" applyBorder="1">
      <alignment vertical="center"/>
    </xf>
    <xf numFmtId="9" fontId="19" fillId="0" borderId="3" xfId="2" applyFont="1" applyBorder="1" applyAlignment="1">
      <alignment vertical="center"/>
    </xf>
    <xf numFmtId="0" fontId="19" fillId="0" borderId="26" xfId="0" applyFont="1" applyBorder="1">
      <alignment vertical="center"/>
    </xf>
    <xf numFmtId="0" fontId="19" fillId="0" borderId="33" xfId="0" applyFont="1" applyBorder="1">
      <alignment vertical="center"/>
    </xf>
    <xf numFmtId="9" fontId="19" fillId="0" borderId="4" xfId="2" applyFont="1" applyBorder="1" applyAlignment="1">
      <alignment vertical="center"/>
    </xf>
    <xf numFmtId="0" fontId="19" fillId="0" borderId="31" xfId="0" applyFont="1" applyBorder="1">
      <alignment vertical="center"/>
    </xf>
    <xf numFmtId="0" fontId="19" fillId="6" borderId="9" xfId="0" applyFont="1" applyFill="1" applyBorder="1">
      <alignment vertical="center"/>
    </xf>
    <xf numFmtId="0" fontId="19" fillId="6" borderId="10" xfId="0" applyFont="1" applyFill="1" applyBorder="1">
      <alignment vertical="center"/>
    </xf>
    <xf numFmtId="0" fontId="19" fillId="6" borderId="26" xfId="0" applyFont="1" applyFill="1" applyBorder="1">
      <alignment vertical="center"/>
    </xf>
    <xf numFmtId="0" fontId="19" fillId="6" borderId="33" xfId="0" applyFont="1" applyFill="1" applyBorder="1">
      <alignment vertical="center"/>
    </xf>
    <xf numFmtId="0" fontId="19" fillId="6" borderId="31" xfId="0" applyFont="1" applyFill="1" applyBorder="1">
      <alignment vertical="center"/>
    </xf>
    <xf numFmtId="0" fontId="19" fillId="6" borderId="32" xfId="0" applyFont="1" applyFill="1" applyBorder="1">
      <alignment vertical="center"/>
    </xf>
    <xf numFmtId="0" fontId="22" fillId="0" borderId="0" xfId="0" applyFont="1">
      <alignment vertical="center"/>
    </xf>
    <xf numFmtId="0" fontId="22" fillId="0" borderId="30" xfId="0" applyFont="1" applyBorder="1">
      <alignment vertical="center"/>
    </xf>
    <xf numFmtId="0" fontId="19" fillId="2" borderId="31" xfId="0" applyFont="1" applyFill="1" applyBorder="1">
      <alignment vertical="center"/>
    </xf>
    <xf numFmtId="0" fontId="19" fillId="2" borderId="32" xfId="0" applyFont="1" applyFill="1" applyBorder="1">
      <alignment vertical="center"/>
    </xf>
    <xf numFmtId="9" fontId="19" fillId="2" borderId="2" xfId="2" applyFont="1" applyFill="1" applyBorder="1" applyAlignment="1">
      <alignment vertical="center"/>
    </xf>
    <xf numFmtId="0" fontId="19" fillId="2" borderId="9" xfId="0" applyFont="1" applyFill="1" applyBorder="1">
      <alignment vertical="center"/>
    </xf>
    <xf numFmtId="0" fontId="19" fillId="2" borderId="10" xfId="0" applyFont="1" applyFill="1" applyBorder="1">
      <alignment vertical="center"/>
    </xf>
    <xf numFmtId="9" fontId="19" fillId="2" borderId="3" xfId="2" applyFont="1" applyFill="1" applyBorder="1" applyAlignment="1">
      <alignment vertical="center"/>
    </xf>
    <xf numFmtId="0" fontId="19" fillId="2" borderId="26" xfId="0" applyFont="1" applyFill="1" applyBorder="1">
      <alignment vertical="center"/>
    </xf>
    <xf numFmtId="0" fontId="19" fillId="2" borderId="33" xfId="0" applyFont="1" applyFill="1" applyBorder="1">
      <alignment vertical="center"/>
    </xf>
    <xf numFmtId="9" fontId="19" fillId="2" borderId="4" xfId="2" applyFont="1" applyFill="1" applyBorder="1" applyAlignment="1">
      <alignment vertical="center"/>
    </xf>
    <xf numFmtId="0" fontId="19" fillId="2" borderId="2" xfId="0" applyFont="1" applyFill="1" applyBorder="1" applyAlignment="1">
      <alignment vertical="center" shrinkToFit="1"/>
    </xf>
    <xf numFmtId="0" fontId="19" fillId="2" borderId="4" xfId="0" applyFont="1" applyFill="1" applyBorder="1" applyAlignment="1">
      <alignment vertical="center" shrinkToFit="1"/>
    </xf>
    <xf numFmtId="9" fontId="19" fillId="0" borderId="15" xfId="2" applyFont="1" applyBorder="1" applyAlignment="1">
      <alignment vertical="center" shrinkToFit="1"/>
    </xf>
    <xf numFmtId="9" fontId="19" fillId="6" borderId="1" xfId="2" applyFont="1" applyFill="1" applyBorder="1" applyAlignment="1">
      <alignment vertical="center" shrinkToFit="1"/>
    </xf>
    <xf numFmtId="9" fontId="19" fillId="0" borderId="2" xfId="2" applyFont="1" applyBorder="1" applyAlignment="1">
      <alignment vertical="center" shrinkToFit="1"/>
    </xf>
    <xf numFmtId="9" fontId="19" fillId="0" borderId="3" xfId="2" applyFont="1" applyBorder="1" applyAlignment="1">
      <alignment vertical="center" shrinkToFit="1"/>
    </xf>
    <xf numFmtId="9" fontId="19" fillId="0" borderId="4" xfId="2" applyFont="1" applyBorder="1" applyAlignment="1">
      <alignment vertical="center" shrinkToFit="1"/>
    </xf>
    <xf numFmtId="9" fontId="19" fillId="6" borderId="15" xfId="2" applyFont="1" applyFill="1" applyBorder="1" applyAlignment="1">
      <alignment vertical="center" shrinkToFit="1"/>
    </xf>
    <xf numFmtId="9" fontId="19" fillId="2" borderId="2" xfId="2" applyFont="1" applyFill="1" applyBorder="1" applyAlignment="1">
      <alignment vertical="center" shrinkToFit="1"/>
    </xf>
    <xf numFmtId="9" fontId="19" fillId="2" borderId="3" xfId="2" applyFont="1" applyFill="1" applyBorder="1" applyAlignment="1">
      <alignment vertical="center" shrinkToFit="1"/>
    </xf>
    <xf numFmtId="9" fontId="19" fillId="2" borderId="4" xfId="2" applyFont="1" applyFill="1" applyBorder="1" applyAlignment="1">
      <alignment vertical="center" shrinkToFit="1"/>
    </xf>
    <xf numFmtId="9" fontId="19" fillId="2" borderId="15" xfId="2" applyFont="1" applyFill="1" applyBorder="1" applyAlignment="1">
      <alignment vertical="center" shrinkToFit="1"/>
    </xf>
    <xf numFmtId="9" fontId="19" fillId="2" borderId="1" xfId="2" applyFont="1" applyFill="1" applyBorder="1" applyAlignment="1">
      <alignment vertical="center" shrinkToFit="1"/>
    </xf>
    <xf numFmtId="0" fontId="27" fillId="2" borderId="1" xfId="0" applyFont="1" applyFill="1" applyBorder="1" applyAlignment="1">
      <alignment horizontal="center" vertical="center" shrinkToFit="1"/>
    </xf>
    <xf numFmtId="0" fontId="27" fillId="2" borderId="12" xfId="0" applyFont="1" applyFill="1" applyBorder="1" applyAlignment="1">
      <alignment horizontal="center" vertical="center" shrinkToFit="1"/>
    </xf>
    <xf numFmtId="0" fontId="27" fillId="2" borderId="13" xfId="0" applyFont="1" applyFill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38" fontId="27" fillId="6" borderId="2" xfId="1" applyFont="1" applyFill="1" applyBorder="1" applyAlignment="1">
      <alignment vertical="center" shrinkToFit="1"/>
    </xf>
    <xf numFmtId="38" fontId="27" fillId="6" borderId="3" xfId="1" applyFont="1" applyFill="1" applyBorder="1" applyAlignment="1">
      <alignment vertical="center" shrinkToFit="1"/>
    </xf>
    <xf numFmtId="38" fontId="27" fillId="6" borderId="22" xfId="1" applyFont="1" applyFill="1" applyBorder="1" applyAlignment="1">
      <alignment vertical="center" shrinkToFit="1"/>
    </xf>
    <xf numFmtId="38" fontId="27" fillId="6" borderId="4" xfId="1" applyFont="1" applyFill="1" applyBorder="1" applyAlignment="1">
      <alignment vertical="center" shrinkToFit="1"/>
    </xf>
    <xf numFmtId="38" fontId="28" fillId="6" borderId="1" xfId="1" applyFont="1" applyFill="1" applyBorder="1" applyAlignment="1">
      <alignment vertical="center" shrinkToFit="1"/>
    </xf>
    <xf numFmtId="38" fontId="19" fillId="2" borderId="12" xfId="1" applyFont="1" applyFill="1" applyBorder="1" applyAlignment="1">
      <alignment vertical="center"/>
    </xf>
    <xf numFmtId="38" fontId="19" fillId="2" borderId="13" xfId="1" applyFont="1" applyFill="1" applyBorder="1" applyAlignment="1">
      <alignment vertical="center"/>
    </xf>
    <xf numFmtId="178" fontId="19" fillId="2" borderId="12" xfId="2" applyNumberFormat="1" applyFont="1" applyFill="1" applyBorder="1" applyAlignment="1">
      <alignment vertical="center"/>
    </xf>
    <xf numFmtId="178" fontId="19" fillId="2" borderId="13" xfId="2" applyNumberFormat="1" applyFont="1" applyFill="1" applyBorder="1" applyAlignment="1">
      <alignment vertical="center"/>
    </xf>
    <xf numFmtId="38" fontId="19" fillId="2" borderId="31" xfId="1" applyFont="1" applyFill="1" applyBorder="1" applyAlignment="1">
      <alignment vertical="center"/>
    </xf>
    <xf numFmtId="38" fontId="19" fillId="2" borderId="32" xfId="1" applyFont="1" applyFill="1" applyBorder="1" applyAlignment="1">
      <alignment vertical="center"/>
    </xf>
    <xf numFmtId="38" fontId="19" fillId="2" borderId="9" xfId="1" applyFont="1" applyFill="1" applyBorder="1" applyAlignment="1">
      <alignment vertical="center"/>
    </xf>
    <xf numFmtId="38" fontId="19" fillId="2" borderId="10" xfId="1" applyFont="1" applyFill="1" applyBorder="1" applyAlignment="1">
      <alignment vertical="center"/>
    </xf>
    <xf numFmtId="38" fontId="19" fillId="2" borderId="26" xfId="1" applyFont="1" applyFill="1" applyBorder="1" applyAlignment="1">
      <alignment vertical="center"/>
    </xf>
    <xf numFmtId="38" fontId="19" fillId="2" borderId="33" xfId="1" applyFont="1" applyFill="1" applyBorder="1" applyAlignment="1">
      <alignment vertical="center"/>
    </xf>
    <xf numFmtId="38" fontId="19" fillId="2" borderId="2" xfId="1" applyFont="1" applyFill="1" applyBorder="1" applyAlignment="1">
      <alignment vertical="center"/>
    </xf>
    <xf numFmtId="38" fontId="19" fillId="2" borderId="4" xfId="1" applyFont="1" applyFill="1" applyBorder="1" applyAlignment="1">
      <alignment vertical="center"/>
    </xf>
    <xf numFmtId="38" fontId="19" fillId="2" borderId="18" xfId="1" applyFont="1" applyFill="1" applyBorder="1" applyAlignment="1">
      <alignment vertical="center"/>
    </xf>
    <xf numFmtId="38" fontId="19" fillId="2" borderId="19" xfId="1" applyFont="1" applyFill="1" applyBorder="1" applyAlignment="1">
      <alignment vertical="center"/>
    </xf>
    <xf numFmtId="38" fontId="19" fillId="6" borderId="29" xfId="1" applyFont="1" applyFill="1" applyBorder="1" applyAlignment="1">
      <alignment horizontal="center" vertical="center"/>
    </xf>
    <xf numFmtId="38" fontId="19" fillId="6" borderId="30" xfId="1" applyFont="1" applyFill="1" applyBorder="1" applyAlignment="1">
      <alignment horizontal="center" vertical="center"/>
    </xf>
    <xf numFmtId="178" fontId="25" fillId="6" borderId="29" xfId="2" applyNumberFormat="1" applyFont="1" applyFill="1" applyBorder="1" applyAlignment="1">
      <alignment horizontal="center" vertical="center"/>
    </xf>
    <xf numFmtId="178" fontId="25" fillId="6" borderId="30" xfId="2" applyNumberFormat="1" applyFont="1" applyFill="1" applyBorder="1" applyAlignment="1">
      <alignment horizontal="center" vertical="center"/>
    </xf>
    <xf numFmtId="38" fontId="19" fillId="6" borderId="18" xfId="1" applyFont="1" applyFill="1" applyBorder="1" applyAlignment="1">
      <alignment horizontal="center" vertical="center" shrinkToFit="1"/>
    </xf>
    <xf numFmtId="38" fontId="19" fillId="6" borderId="20" xfId="1" applyFont="1" applyFill="1" applyBorder="1" applyAlignment="1">
      <alignment horizontal="center" vertical="center" shrinkToFit="1"/>
    </xf>
    <xf numFmtId="38" fontId="19" fillId="6" borderId="19" xfId="1" applyFont="1" applyFill="1" applyBorder="1" applyAlignment="1">
      <alignment horizontal="center" vertical="center" shrinkToFit="1"/>
    </xf>
    <xf numFmtId="38" fontId="19" fillId="6" borderId="21" xfId="1" applyFont="1" applyFill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/>
    </xf>
    <xf numFmtId="38" fontId="19" fillId="7" borderId="29" xfId="1" applyFont="1" applyFill="1" applyBorder="1" applyAlignment="1">
      <alignment horizontal="center" vertical="center"/>
    </xf>
    <xf numFmtId="38" fontId="19" fillId="7" borderId="0" xfId="1" applyFont="1" applyFill="1" applyBorder="1" applyAlignment="1">
      <alignment horizontal="center" vertical="center"/>
    </xf>
    <xf numFmtId="38" fontId="19" fillId="7" borderId="30" xfId="1" applyFont="1" applyFill="1" applyBorder="1" applyAlignment="1">
      <alignment horizontal="center" vertical="center"/>
    </xf>
    <xf numFmtId="180" fontId="19" fillId="7" borderId="29" xfId="2" applyNumberFormat="1" applyFont="1" applyFill="1" applyBorder="1" applyAlignment="1">
      <alignment horizontal="center" vertical="center"/>
    </xf>
    <xf numFmtId="180" fontId="19" fillId="7" borderId="0" xfId="2" applyNumberFormat="1" applyFont="1" applyFill="1" applyBorder="1" applyAlignment="1">
      <alignment horizontal="center" vertical="center"/>
    </xf>
    <xf numFmtId="180" fontId="19" fillId="7" borderId="30" xfId="2" applyNumberFormat="1" applyFont="1" applyFill="1" applyBorder="1" applyAlignment="1">
      <alignment horizontal="center" vertical="center"/>
    </xf>
    <xf numFmtId="38" fontId="19" fillId="0" borderId="26" xfId="1" applyFont="1" applyBorder="1" applyAlignment="1">
      <alignment horizontal="right" vertical="center"/>
    </xf>
    <xf numFmtId="38" fontId="19" fillId="0" borderId="33" xfId="1" applyFont="1" applyBorder="1" applyAlignment="1">
      <alignment horizontal="right" vertical="center"/>
    </xf>
    <xf numFmtId="38" fontId="19" fillId="6" borderId="26" xfId="1" applyFont="1" applyFill="1" applyBorder="1" applyAlignment="1">
      <alignment horizontal="right" vertical="center"/>
    </xf>
    <xf numFmtId="38" fontId="19" fillId="6" borderId="33" xfId="1" applyFont="1" applyFill="1" applyBorder="1" applyAlignment="1">
      <alignment horizontal="right" vertical="center"/>
    </xf>
    <xf numFmtId="38" fontId="19" fillId="6" borderId="12" xfId="1" applyFont="1" applyFill="1" applyBorder="1" applyAlignment="1">
      <alignment horizontal="right" vertical="center"/>
    </xf>
    <xf numFmtId="38" fontId="19" fillId="6" borderId="13" xfId="1" applyFont="1" applyFill="1" applyBorder="1" applyAlignment="1">
      <alignment horizontal="right" vertical="center"/>
    </xf>
    <xf numFmtId="38" fontId="26" fillId="6" borderId="12" xfId="1" applyFont="1" applyFill="1" applyBorder="1" applyAlignment="1">
      <alignment horizontal="right" vertical="center"/>
    </xf>
    <xf numFmtId="38" fontId="26" fillId="6" borderId="13" xfId="1" applyFont="1" applyFill="1" applyBorder="1" applyAlignment="1">
      <alignment horizontal="right" vertical="center"/>
    </xf>
    <xf numFmtId="38" fontId="19" fillId="0" borderId="31" xfId="1" applyFont="1" applyBorder="1" applyAlignment="1">
      <alignment horizontal="right" vertical="center"/>
    </xf>
    <xf numFmtId="38" fontId="19" fillId="0" borderId="32" xfId="1" applyFont="1" applyBorder="1" applyAlignment="1">
      <alignment horizontal="right" vertical="center"/>
    </xf>
    <xf numFmtId="38" fontId="19" fillId="6" borderId="31" xfId="1" applyFont="1" applyFill="1" applyBorder="1" applyAlignment="1">
      <alignment horizontal="right" vertical="center"/>
    </xf>
    <xf numFmtId="38" fontId="19" fillId="6" borderId="32" xfId="1" applyFont="1" applyFill="1" applyBorder="1" applyAlignment="1">
      <alignment horizontal="right" vertical="center"/>
    </xf>
    <xf numFmtId="38" fontId="19" fillId="0" borderId="9" xfId="1" applyFont="1" applyBorder="1" applyAlignment="1">
      <alignment horizontal="right" vertical="center"/>
    </xf>
    <xf numFmtId="38" fontId="19" fillId="0" borderId="10" xfId="1" applyFont="1" applyBorder="1" applyAlignment="1">
      <alignment horizontal="right" vertical="center"/>
    </xf>
    <xf numFmtId="38" fontId="19" fillId="6" borderId="9" xfId="1" applyFont="1" applyFill="1" applyBorder="1" applyAlignment="1">
      <alignment horizontal="right" vertical="center"/>
    </xf>
    <xf numFmtId="38" fontId="19" fillId="6" borderId="10" xfId="1" applyFont="1" applyFill="1" applyBorder="1" applyAlignment="1">
      <alignment horizontal="right" vertical="center"/>
    </xf>
    <xf numFmtId="0" fontId="19" fillId="6" borderId="12" xfId="0" applyFont="1" applyFill="1" applyBorder="1" applyAlignment="1">
      <alignment horizontal="center" vertical="center" shrinkToFit="1"/>
    </xf>
    <xf numFmtId="0" fontId="19" fillId="6" borderId="13" xfId="0" applyFont="1" applyFill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6" borderId="31" xfId="0" applyFont="1" applyFill="1" applyBorder="1" applyAlignment="1">
      <alignment horizontal="center" vertical="center" shrinkToFit="1"/>
    </xf>
    <xf numFmtId="0" fontId="19" fillId="6" borderId="32" xfId="0" applyFont="1" applyFill="1" applyBorder="1" applyAlignment="1">
      <alignment horizontal="center" vertical="center" shrinkToFit="1"/>
    </xf>
    <xf numFmtId="38" fontId="19" fillId="0" borderId="18" xfId="1" applyFont="1" applyBorder="1" applyAlignment="1">
      <alignment vertical="center"/>
    </xf>
    <xf numFmtId="38" fontId="19" fillId="0" borderId="19" xfId="1" applyFont="1" applyBorder="1" applyAlignment="1">
      <alignment vertical="center"/>
    </xf>
    <xf numFmtId="38" fontId="19" fillId="6" borderId="18" xfId="1" applyFont="1" applyFill="1" applyBorder="1" applyAlignment="1">
      <alignment vertical="center"/>
    </xf>
    <xf numFmtId="38" fontId="19" fillId="6" borderId="19" xfId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textRotation="255" wrapText="1"/>
    </xf>
    <xf numFmtId="0" fontId="7" fillId="0" borderId="16" xfId="0" applyFont="1" applyBorder="1" applyAlignment="1">
      <alignment horizontal="center" vertical="center" textRotation="255" wrapText="1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14" fillId="5" borderId="15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76" fontId="7" fillId="2" borderId="19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left" vertical="center"/>
    </xf>
    <xf numFmtId="176" fontId="7" fillId="2" borderId="2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7" fillId="0" borderId="3" xfId="1" quotePrefix="1" applyFont="1" applyBorder="1" applyAlignment="1">
      <alignment vertical="center" shrinkToFit="1"/>
    </xf>
  </cellXfs>
  <cellStyles count="4">
    <cellStyle name="パーセント" xfId="2" builtinId="5"/>
    <cellStyle name="桁区切り" xfId="1" builtinId="6"/>
    <cellStyle name="桁区切り 2 3" xfId="3" xr:uid="{77391F80-1644-4B3B-8262-ED0D5E5C12FA}"/>
    <cellStyle name="標準" xfId="0" builtinId="0"/>
  </cellStyles>
  <dxfs count="0"/>
  <tableStyles count="0" defaultTableStyle="TableStyleMedium2" defaultPivotStyle="PivotStyleLight16"/>
  <colors>
    <mruColors>
      <color rgb="FFFFFFC1"/>
      <color rgb="FFFFEDB3"/>
      <color rgb="FFFFF0C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3</xdr:row>
      <xdr:rowOff>53340</xdr:rowOff>
    </xdr:from>
    <xdr:to>
      <xdr:col>7</xdr:col>
      <xdr:colOff>655320</xdr:colOff>
      <xdr:row>9</xdr:row>
      <xdr:rowOff>198120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E99F258-9553-6DF5-74D4-B8BA28B5BBDF}"/>
            </a:ext>
          </a:extLst>
        </xdr:cNvPr>
        <xdr:cNvSpPr/>
      </xdr:nvSpPr>
      <xdr:spPr>
        <a:xfrm>
          <a:off x="3314700" y="2567940"/>
          <a:ext cx="1653540" cy="1516380"/>
        </a:xfrm>
        <a:prstGeom prst="right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304800</xdr:colOff>
      <xdr:row>5</xdr:row>
      <xdr:rowOff>106680</xdr:rowOff>
    </xdr:from>
    <xdr:ext cx="1245341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D5029-85C4-0FDA-0917-57184A0F0200}"/>
            </a:ext>
          </a:extLst>
        </xdr:cNvPr>
        <xdr:cNvSpPr txBox="1"/>
      </xdr:nvSpPr>
      <xdr:spPr>
        <a:xfrm>
          <a:off x="3444240" y="3078480"/>
          <a:ext cx="124534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売上　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20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百万減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人件費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4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百万増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215904</xdr:colOff>
      <xdr:row>35</xdr:row>
      <xdr:rowOff>110068</xdr:rowOff>
    </xdr:from>
    <xdr:to>
      <xdr:col>3</xdr:col>
      <xdr:colOff>457204</xdr:colOff>
      <xdr:row>38</xdr:row>
      <xdr:rowOff>142240</xdr:rowOff>
    </xdr:to>
    <xdr:sp macro="" textlink="">
      <xdr:nvSpPr>
        <xdr:cNvPr id="2" name="Oval 11">
          <a:extLst>
            <a:ext uri="{FF2B5EF4-FFF2-40B4-BE49-F238E27FC236}">
              <a16:creationId xmlns:a16="http://schemas.microsoft.com/office/drawing/2014/main" id="{5E7D1D4F-46A2-4694-A92A-000FE2306C51}"/>
            </a:ext>
          </a:extLst>
        </xdr:cNvPr>
        <xdr:cNvSpPr>
          <a:spLocks noChangeArrowheads="1"/>
        </xdr:cNvSpPr>
      </xdr:nvSpPr>
      <xdr:spPr bwMode="auto">
        <a:xfrm>
          <a:off x="977904" y="6350848"/>
          <a:ext cx="889000" cy="53509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440266</xdr:colOff>
      <xdr:row>27</xdr:row>
      <xdr:rowOff>60960</xdr:rowOff>
    </xdr:from>
    <xdr:to>
      <xdr:col>5</xdr:col>
      <xdr:colOff>254001</xdr:colOff>
      <xdr:row>30</xdr:row>
      <xdr:rowOff>84668</xdr:rowOff>
    </xdr:to>
    <xdr:sp macro="" textlink="">
      <xdr:nvSpPr>
        <xdr:cNvPr id="3" name="Oval 15">
          <a:extLst>
            <a:ext uri="{FF2B5EF4-FFF2-40B4-BE49-F238E27FC236}">
              <a16:creationId xmlns:a16="http://schemas.microsoft.com/office/drawing/2014/main" id="{87805241-44E7-488A-B8FE-548BC6F82742}"/>
            </a:ext>
          </a:extLst>
        </xdr:cNvPr>
        <xdr:cNvSpPr>
          <a:spLocks noChangeArrowheads="1"/>
        </xdr:cNvSpPr>
      </xdr:nvSpPr>
      <xdr:spPr bwMode="auto">
        <a:xfrm>
          <a:off x="1849966" y="4960620"/>
          <a:ext cx="1109135" cy="52662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215904</xdr:colOff>
      <xdr:row>35</xdr:row>
      <xdr:rowOff>110068</xdr:rowOff>
    </xdr:from>
    <xdr:to>
      <xdr:col>9</xdr:col>
      <xdr:colOff>457204</xdr:colOff>
      <xdr:row>38</xdr:row>
      <xdr:rowOff>142240</xdr:rowOff>
    </xdr:to>
    <xdr:sp macro="" textlink="">
      <xdr:nvSpPr>
        <xdr:cNvPr id="4" name="Oval 11">
          <a:extLst>
            <a:ext uri="{FF2B5EF4-FFF2-40B4-BE49-F238E27FC236}">
              <a16:creationId xmlns:a16="http://schemas.microsoft.com/office/drawing/2014/main" id="{3F29B2ED-E493-48BE-9768-F5E1DB3422F1}"/>
            </a:ext>
          </a:extLst>
        </xdr:cNvPr>
        <xdr:cNvSpPr>
          <a:spLocks noChangeArrowheads="1"/>
        </xdr:cNvSpPr>
      </xdr:nvSpPr>
      <xdr:spPr bwMode="auto">
        <a:xfrm>
          <a:off x="4864104" y="6350848"/>
          <a:ext cx="889000" cy="53509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440266</xdr:colOff>
      <xdr:row>27</xdr:row>
      <xdr:rowOff>60960</xdr:rowOff>
    </xdr:from>
    <xdr:to>
      <xdr:col>11</xdr:col>
      <xdr:colOff>254001</xdr:colOff>
      <xdr:row>30</xdr:row>
      <xdr:rowOff>84668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4C6E7447-61B2-4DCB-A536-589465D43D33}"/>
            </a:ext>
          </a:extLst>
        </xdr:cNvPr>
        <xdr:cNvSpPr>
          <a:spLocks noChangeArrowheads="1"/>
        </xdr:cNvSpPr>
      </xdr:nvSpPr>
      <xdr:spPr bwMode="auto">
        <a:xfrm>
          <a:off x="5736166" y="4960620"/>
          <a:ext cx="1109135" cy="52662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215904</xdr:colOff>
      <xdr:row>35</xdr:row>
      <xdr:rowOff>110068</xdr:rowOff>
    </xdr:from>
    <xdr:to>
      <xdr:col>3</xdr:col>
      <xdr:colOff>457204</xdr:colOff>
      <xdr:row>38</xdr:row>
      <xdr:rowOff>142240</xdr:rowOff>
    </xdr:to>
    <xdr:sp macro="" textlink="">
      <xdr:nvSpPr>
        <xdr:cNvPr id="2" name="Oval 11">
          <a:extLst>
            <a:ext uri="{FF2B5EF4-FFF2-40B4-BE49-F238E27FC236}">
              <a16:creationId xmlns:a16="http://schemas.microsoft.com/office/drawing/2014/main" id="{40A5AF62-6382-4F99-BA0C-BCF7A7ECE206}"/>
            </a:ext>
          </a:extLst>
        </xdr:cNvPr>
        <xdr:cNvSpPr>
          <a:spLocks noChangeArrowheads="1"/>
        </xdr:cNvSpPr>
      </xdr:nvSpPr>
      <xdr:spPr bwMode="auto">
        <a:xfrm>
          <a:off x="977904" y="6683588"/>
          <a:ext cx="891540" cy="55033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440266</xdr:colOff>
      <xdr:row>27</xdr:row>
      <xdr:rowOff>60960</xdr:rowOff>
    </xdr:from>
    <xdr:to>
      <xdr:col>5</xdr:col>
      <xdr:colOff>254001</xdr:colOff>
      <xdr:row>30</xdr:row>
      <xdr:rowOff>84668</xdr:rowOff>
    </xdr:to>
    <xdr:sp macro="" textlink="">
      <xdr:nvSpPr>
        <xdr:cNvPr id="3" name="Oval 15">
          <a:extLst>
            <a:ext uri="{FF2B5EF4-FFF2-40B4-BE49-F238E27FC236}">
              <a16:creationId xmlns:a16="http://schemas.microsoft.com/office/drawing/2014/main" id="{1681D341-29AB-4ED4-BEBB-D8D04218F267}"/>
            </a:ext>
          </a:extLst>
        </xdr:cNvPr>
        <xdr:cNvSpPr>
          <a:spLocks noChangeArrowheads="1"/>
        </xdr:cNvSpPr>
      </xdr:nvSpPr>
      <xdr:spPr bwMode="auto">
        <a:xfrm>
          <a:off x="1852506" y="5252720"/>
          <a:ext cx="1114215" cy="54186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215904</xdr:colOff>
      <xdr:row>35</xdr:row>
      <xdr:rowOff>110068</xdr:rowOff>
    </xdr:from>
    <xdr:to>
      <xdr:col>9</xdr:col>
      <xdr:colOff>457204</xdr:colOff>
      <xdr:row>38</xdr:row>
      <xdr:rowOff>142240</xdr:rowOff>
    </xdr:to>
    <xdr:sp macro="" textlink="">
      <xdr:nvSpPr>
        <xdr:cNvPr id="4" name="Oval 11">
          <a:extLst>
            <a:ext uri="{FF2B5EF4-FFF2-40B4-BE49-F238E27FC236}">
              <a16:creationId xmlns:a16="http://schemas.microsoft.com/office/drawing/2014/main" id="{BBAC4556-38FA-4786-AAC9-1D3E105B5692}"/>
            </a:ext>
          </a:extLst>
        </xdr:cNvPr>
        <xdr:cNvSpPr>
          <a:spLocks noChangeArrowheads="1"/>
        </xdr:cNvSpPr>
      </xdr:nvSpPr>
      <xdr:spPr bwMode="auto">
        <a:xfrm>
          <a:off x="4879344" y="6683588"/>
          <a:ext cx="891540" cy="55033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440266</xdr:colOff>
      <xdr:row>27</xdr:row>
      <xdr:rowOff>60960</xdr:rowOff>
    </xdr:from>
    <xdr:to>
      <xdr:col>11</xdr:col>
      <xdr:colOff>254001</xdr:colOff>
      <xdr:row>30</xdr:row>
      <xdr:rowOff>84668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70DA616E-71A9-48E9-810A-5FF97C9CDB1A}"/>
            </a:ext>
          </a:extLst>
        </xdr:cNvPr>
        <xdr:cNvSpPr>
          <a:spLocks noChangeArrowheads="1"/>
        </xdr:cNvSpPr>
      </xdr:nvSpPr>
      <xdr:spPr bwMode="auto">
        <a:xfrm>
          <a:off x="5753946" y="5252720"/>
          <a:ext cx="1114215" cy="54186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4F01-F449-4ED9-9880-51B0A269D298}">
  <dimension ref="C1:L28"/>
  <sheetViews>
    <sheetView tabSelected="1" zoomScale="75" zoomScaleNormal="75" workbookViewId="0">
      <selection activeCell="Y12" sqref="Y12"/>
    </sheetView>
  </sheetViews>
  <sheetFormatPr defaultColWidth="9.36328125" defaultRowHeight="18" customHeight="1" x14ac:dyDescent="0.5"/>
  <cols>
    <col min="1" max="1" width="2.6328125" style="1" customWidth="1"/>
    <col min="2" max="2" width="5.26953125" style="1" customWidth="1"/>
    <col min="3" max="5" width="9.36328125" style="37"/>
    <col min="6" max="6" width="9.90625" style="37" bestFit="1" customWidth="1"/>
    <col min="7" max="7" width="2.6328125" style="37" customWidth="1"/>
    <col min="8" max="11" width="9.36328125" style="37"/>
    <col min="12" max="12" width="5.26953125" style="37" bestFit="1" customWidth="1"/>
    <col min="13" max="16384" width="9.36328125" style="1"/>
  </cols>
  <sheetData>
    <row r="1" spans="3:12" ht="22.05" customHeight="1" x14ac:dyDescent="0.5">
      <c r="C1" s="297" t="s">
        <v>117</v>
      </c>
      <c r="D1" s="298"/>
      <c r="E1" s="298"/>
      <c r="F1" s="298"/>
      <c r="G1" s="298"/>
      <c r="H1" s="298"/>
      <c r="I1" s="298"/>
      <c r="J1" s="298"/>
      <c r="K1" s="299"/>
    </row>
    <row r="3" spans="3:12" ht="18" customHeight="1" x14ac:dyDescent="0.5">
      <c r="C3" s="37" t="s">
        <v>118</v>
      </c>
      <c r="E3" s="296" t="s">
        <v>123</v>
      </c>
      <c r="I3" s="37" t="s">
        <v>119</v>
      </c>
      <c r="K3" s="296" t="s">
        <v>123</v>
      </c>
    </row>
    <row r="4" spans="3:12" ht="18" customHeight="1" x14ac:dyDescent="0.5">
      <c r="C4" s="26"/>
      <c r="D4" s="288" t="s">
        <v>18</v>
      </c>
      <c r="E4" s="290">
        <f>(D15-D16)/1000</f>
        <v>260</v>
      </c>
      <c r="I4" s="26"/>
      <c r="J4" s="292" t="s">
        <v>18</v>
      </c>
      <c r="K4" s="294">
        <f>(E15-E16)/1000</f>
        <v>230</v>
      </c>
    </row>
    <row r="5" spans="3:12" ht="18" customHeight="1" x14ac:dyDescent="0.5">
      <c r="C5" s="27" t="s">
        <v>16</v>
      </c>
      <c r="D5" s="289"/>
      <c r="E5" s="291"/>
      <c r="I5" s="27" t="s">
        <v>16</v>
      </c>
      <c r="J5" s="293"/>
      <c r="K5" s="295"/>
    </row>
    <row r="6" spans="3:12" ht="18" customHeight="1" x14ac:dyDescent="0.5">
      <c r="C6" s="28">
        <f>D15/1000</f>
        <v>420</v>
      </c>
      <c r="D6" s="26"/>
      <c r="E6" s="32" t="s">
        <v>20</v>
      </c>
      <c r="I6" s="28">
        <f>E15/1000</f>
        <v>400</v>
      </c>
      <c r="J6" s="26"/>
      <c r="K6" s="32" t="s">
        <v>20</v>
      </c>
    </row>
    <row r="7" spans="3:12" ht="18" customHeight="1" x14ac:dyDescent="0.5">
      <c r="C7" s="27"/>
      <c r="D7" s="27" t="s">
        <v>11</v>
      </c>
      <c r="E7" s="33">
        <v>80</v>
      </c>
      <c r="I7" s="27"/>
      <c r="J7" s="27" t="s">
        <v>11</v>
      </c>
      <c r="K7" s="35">
        <f>E7-J18/1000</f>
        <v>84</v>
      </c>
    </row>
    <row r="8" spans="3:12" ht="18" customHeight="1" x14ac:dyDescent="0.5">
      <c r="C8" s="27"/>
      <c r="D8" s="28">
        <f>D16/1000</f>
        <v>160</v>
      </c>
      <c r="E8" s="32" t="s">
        <v>22</v>
      </c>
      <c r="I8" s="27"/>
      <c r="J8" s="28">
        <f>E16/1000</f>
        <v>170</v>
      </c>
      <c r="K8" s="36" t="s">
        <v>22</v>
      </c>
    </row>
    <row r="9" spans="3:12" ht="18" customHeight="1" x14ac:dyDescent="0.5">
      <c r="C9" s="27"/>
      <c r="D9" s="27"/>
      <c r="E9" s="34">
        <f>(D18/1000-E7)</f>
        <v>75</v>
      </c>
      <c r="I9" s="27"/>
      <c r="J9" s="27"/>
      <c r="K9" s="34">
        <f>E9-J19/1000</f>
        <v>74</v>
      </c>
    </row>
    <row r="10" spans="3:12" ht="18" customHeight="1" x14ac:dyDescent="0.5">
      <c r="C10" s="29"/>
      <c r="D10" s="29"/>
      <c r="E10" s="30" t="s">
        <v>24</v>
      </c>
      <c r="I10" s="29"/>
      <c r="J10" s="29"/>
      <c r="K10" s="31" t="s">
        <v>23</v>
      </c>
    </row>
    <row r="11" spans="3:12" ht="18" customHeight="1" x14ac:dyDescent="0.5">
      <c r="J11" s="38" t="s">
        <v>25</v>
      </c>
      <c r="K11" s="39" t="s">
        <v>120</v>
      </c>
      <c r="L11" s="37" t="s">
        <v>136</v>
      </c>
    </row>
    <row r="12" spans="3:12" ht="18" customHeight="1" x14ac:dyDescent="0.5">
      <c r="J12" s="38"/>
      <c r="K12" s="39"/>
    </row>
    <row r="13" spans="3:12" ht="18" customHeight="1" x14ac:dyDescent="0.5">
      <c r="C13" s="51" t="s">
        <v>121</v>
      </c>
      <c r="D13" s="51"/>
      <c r="E13" s="51"/>
      <c r="F13" s="51" t="s">
        <v>124</v>
      </c>
      <c r="G13" s="51"/>
      <c r="H13" s="51" t="s">
        <v>122</v>
      </c>
      <c r="I13" s="51"/>
      <c r="J13" s="51"/>
      <c r="K13" s="51"/>
    </row>
    <row r="14" spans="3:12" ht="18" customHeight="1" x14ac:dyDescent="0.5">
      <c r="C14" s="2" t="s">
        <v>4</v>
      </c>
      <c r="D14" s="3" t="s">
        <v>115</v>
      </c>
      <c r="E14" s="3" t="s">
        <v>116</v>
      </c>
      <c r="F14" s="3" t="s">
        <v>0</v>
      </c>
      <c r="H14" s="2" t="s">
        <v>4</v>
      </c>
      <c r="I14" s="13" t="s">
        <v>5</v>
      </c>
      <c r="J14" s="14" t="s">
        <v>6</v>
      </c>
      <c r="K14" s="14" t="s">
        <v>133</v>
      </c>
    </row>
    <row r="15" spans="3:12" ht="18" customHeight="1" x14ac:dyDescent="0.5">
      <c r="C15" s="4" t="s">
        <v>1</v>
      </c>
      <c r="D15" s="5">
        <v>420000</v>
      </c>
      <c r="E15" s="5">
        <v>400000</v>
      </c>
      <c r="F15" s="45">
        <f t="shared" ref="F15:F20" si="0">E15-D15</f>
        <v>-20000</v>
      </c>
      <c r="H15" s="15" t="s">
        <v>5</v>
      </c>
      <c r="I15" s="46">
        <f>F15</f>
        <v>-20000</v>
      </c>
      <c r="J15" s="47">
        <f>F15*D17</f>
        <v>-7619.0476190476184</v>
      </c>
      <c r="K15" s="16" t="s">
        <v>134</v>
      </c>
      <c r="L15" s="37" t="s">
        <v>106</v>
      </c>
    </row>
    <row r="16" spans="3:12" ht="18" customHeight="1" x14ac:dyDescent="0.5">
      <c r="C16" s="6" t="s">
        <v>11</v>
      </c>
      <c r="D16" s="7">
        <v>160000</v>
      </c>
      <c r="E16" s="7">
        <v>170000</v>
      </c>
      <c r="F16" s="7">
        <f t="shared" si="0"/>
        <v>10000</v>
      </c>
      <c r="G16" s="40"/>
      <c r="H16" s="17" t="s">
        <v>13</v>
      </c>
      <c r="I16" s="18"/>
      <c r="J16" s="19">
        <f>E15*F17</f>
        <v>17619.047619047622</v>
      </c>
      <c r="K16" s="302" t="s">
        <v>135</v>
      </c>
      <c r="L16" s="37" t="s">
        <v>107</v>
      </c>
    </row>
    <row r="17" spans="3:12" ht="18" customHeight="1" x14ac:dyDescent="0.5">
      <c r="C17" s="6" t="s">
        <v>12</v>
      </c>
      <c r="D17" s="8">
        <f>D16/D15</f>
        <v>0.38095238095238093</v>
      </c>
      <c r="E17" s="8">
        <f>E16/E15</f>
        <v>0.42499999999999999</v>
      </c>
      <c r="F17" s="9">
        <f t="shared" si="0"/>
        <v>4.4047619047619058E-2</v>
      </c>
      <c r="G17" s="41"/>
      <c r="H17" s="17" t="s">
        <v>7</v>
      </c>
      <c r="I17" s="18"/>
      <c r="J17" s="48">
        <f>F18*-1</f>
        <v>-3000</v>
      </c>
      <c r="K17" s="19" t="s">
        <v>134</v>
      </c>
      <c r="L17" s="37" t="s">
        <v>108</v>
      </c>
    </row>
    <row r="18" spans="3:12" ht="18" customHeight="1" x14ac:dyDescent="0.5">
      <c r="C18" s="6" t="s">
        <v>2</v>
      </c>
      <c r="D18" s="7">
        <v>155000</v>
      </c>
      <c r="E18" s="7">
        <v>158000</v>
      </c>
      <c r="F18" s="7">
        <f t="shared" si="0"/>
        <v>3000</v>
      </c>
      <c r="G18" s="40"/>
      <c r="H18" s="17" t="s">
        <v>9</v>
      </c>
      <c r="I18" s="20"/>
      <c r="J18" s="49">
        <v>-4000</v>
      </c>
      <c r="K18" s="22"/>
    </row>
    <row r="19" spans="3:12" ht="18" customHeight="1" x14ac:dyDescent="0.5">
      <c r="C19" s="43" t="s">
        <v>3</v>
      </c>
      <c r="D19" s="42">
        <f>D16-D18</f>
        <v>5000</v>
      </c>
      <c r="E19" s="42">
        <f>E16-E18</f>
        <v>12000</v>
      </c>
      <c r="F19" s="42">
        <f t="shared" si="0"/>
        <v>7000</v>
      </c>
      <c r="G19" s="40"/>
      <c r="H19" s="17" t="s">
        <v>14</v>
      </c>
      <c r="I19" s="20"/>
      <c r="J19" s="21">
        <f>J17-J18</f>
        <v>1000</v>
      </c>
      <c r="K19" s="25"/>
    </row>
    <row r="20" spans="3:12" ht="18" customHeight="1" x14ac:dyDescent="0.5">
      <c r="C20" s="10" t="s">
        <v>10</v>
      </c>
      <c r="D20" s="11">
        <f>D19/D15</f>
        <v>1.1904761904761904E-2</v>
      </c>
      <c r="E20" s="11">
        <f>E19/E15</f>
        <v>0.03</v>
      </c>
      <c r="F20" s="11">
        <f t="shared" si="0"/>
        <v>1.8095238095238095E-2</v>
      </c>
      <c r="G20" s="41"/>
      <c r="H20" s="50" t="s">
        <v>26</v>
      </c>
      <c r="I20" s="23"/>
      <c r="J20" s="44">
        <f>SUM(J15:J17)</f>
        <v>7000.0000000000036</v>
      </c>
      <c r="K20" s="24" t="s">
        <v>137</v>
      </c>
      <c r="L20" s="37" t="s">
        <v>138</v>
      </c>
    </row>
    <row r="21" spans="3:12" ht="18" customHeight="1" x14ac:dyDescent="0.5">
      <c r="C21" s="12"/>
      <c r="D21" s="12"/>
      <c r="E21" s="12"/>
      <c r="F21" s="12"/>
      <c r="G21" s="12"/>
    </row>
    <row r="22" spans="3:12" ht="18" customHeight="1" x14ac:dyDescent="0.5">
      <c r="C22" s="37" t="s">
        <v>125</v>
      </c>
    </row>
    <row r="23" spans="3:12" ht="18" customHeight="1" x14ac:dyDescent="0.5">
      <c r="C23" s="37" t="s">
        <v>126</v>
      </c>
    </row>
    <row r="24" spans="3:12" ht="18" customHeight="1" x14ac:dyDescent="0.5">
      <c r="C24" s="37" t="s">
        <v>127</v>
      </c>
    </row>
    <row r="25" spans="3:12" ht="18" customHeight="1" x14ac:dyDescent="0.5">
      <c r="C25" s="37" t="s">
        <v>128</v>
      </c>
    </row>
    <row r="26" spans="3:12" ht="18" customHeight="1" x14ac:dyDescent="0.5">
      <c r="C26" s="37" t="s">
        <v>129</v>
      </c>
    </row>
    <row r="27" spans="3:12" ht="18" customHeight="1" x14ac:dyDescent="0.5">
      <c r="C27" s="37" t="s">
        <v>130</v>
      </c>
    </row>
    <row r="28" spans="3:12" ht="18" customHeight="1" x14ac:dyDescent="0.5">
      <c r="C28" s="37" t="s">
        <v>131</v>
      </c>
    </row>
  </sheetData>
  <mergeCells count="5">
    <mergeCell ref="D4:D5"/>
    <mergeCell ref="E4:E5"/>
    <mergeCell ref="J4:J5"/>
    <mergeCell ref="K4:K5"/>
    <mergeCell ref="C1:K1"/>
  </mergeCells>
  <phoneticPr fontId="2"/>
  <printOptions horizontalCentered="1"/>
  <pageMargins left="0.39370078740157483" right="0.39370078740157483" top="0.39370078740157483" bottom="0.19685039370078741" header="0.31496062992125984" footer="0.31496062992125984"/>
  <pageSetup paperSize="9" orientation="landscape" horizontalDpi="0" verticalDpi="0" r:id="rId1"/>
  <headerFooter>
    <oddFooter>&amp;R&amp;9OFFICE AIR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6122-8F46-4C37-AD68-4A22EA19398C}">
  <sheetPr>
    <pageSetUpPr fitToPage="1"/>
  </sheetPr>
  <dimension ref="B1:T54"/>
  <sheetViews>
    <sheetView zoomScale="75" zoomScaleNormal="75" workbookViewId="0">
      <selection activeCell="X22" sqref="X22"/>
    </sheetView>
  </sheetViews>
  <sheetFormatPr defaultColWidth="7.7265625" defaultRowHeight="13.2" x14ac:dyDescent="0.5"/>
  <cols>
    <col min="1" max="1" width="1.36328125" style="79" customWidth="1"/>
    <col min="2" max="16384" width="7.7265625" style="79"/>
  </cols>
  <sheetData>
    <row r="1" spans="2:20" ht="24" customHeight="1" x14ac:dyDescent="0.5">
      <c r="B1" s="176" t="s">
        <v>114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2:20" ht="19.2" x14ac:dyDescent="0.5">
      <c r="B2" s="80" t="s">
        <v>59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</row>
    <row r="3" spans="2:20" x14ac:dyDescent="0.5"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</row>
    <row r="4" spans="2:20" x14ac:dyDescent="0.5">
      <c r="B4" s="86"/>
      <c r="C4" s="87" t="s">
        <v>60</v>
      </c>
      <c r="D4" s="79" t="s">
        <v>61</v>
      </c>
      <c r="T4" s="88"/>
    </row>
    <row r="5" spans="2:20" x14ac:dyDescent="0.5">
      <c r="B5" s="86"/>
      <c r="T5" s="88"/>
    </row>
    <row r="6" spans="2:20" ht="13.5" customHeight="1" x14ac:dyDescent="0.5">
      <c r="B6" s="86"/>
      <c r="C6" s="79" t="s">
        <v>83</v>
      </c>
      <c r="I6" s="79" t="s">
        <v>84</v>
      </c>
      <c r="O6" s="79" t="s">
        <v>87</v>
      </c>
      <c r="P6" s="89"/>
      <c r="Q6" s="89"/>
      <c r="T6" s="88"/>
    </row>
    <row r="7" spans="2:20" ht="13.5" customHeight="1" x14ac:dyDescent="0.5">
      <c r="B7" s="90"/>
      <c r="C7" s="83" t="s">
        <v>62</v>
      </c>
      <c r="D7" s="85"/>
      <c r="E7" s="275">
        <v>420000</v>
      </c>
      <c r="F7" s="276"/>
      <c r="G7" s="91">
        <f t="shared" ref="G7:G18" si="0">E7/$E$7</f>
        <v>1</v>
      </c>
      <c r="H7" s="92"/>
      <c r="I7" s="83" t="s">
        <v>62</v>
      </c>
      <c r="J7" s="85"/>
      <c r="K7" s="275">
        <v>400000</v>
      </c>
      <c r="L7" s="276"/>
      <c r="M7" s="91">
        <f t="shared" ref="M7:M18" si="1">K7/$K$7</f>
        <v>1</v>
      </c>
      <c r="O7" s="101" t="s">
        <v>62</v>
      </c>
      <c r="P7" s="102"/>
      <c r="Q7" s="277">
        <f>K7-E7</f>
        <v>-20000</v>
      </c>
      <c r="R7" s="278"/>
      <c r="T7" s="88"/>
    </row>
    <row r="8" spans="2:20" ht="13.5" customHeight="1" x14ac:dyDescent="0.5">
      <c r="B8" s="90"/>
      <c r="C8" s="93" t="s">
        <v>64</v>
      </c>
      <c r="D8" s="94"/>
      <c r="E8" s="257">
        <f>SUM(E9:F12)</f>
        <v>340000</v>
      </c>
      <c r="F8" s="258"/>
      <c r="G8" s="95">
        <f t="shared" si="0"/>
        <v>0.80952380952380953</v>
      </c>
      <c r="H8" s="92"/>
      <c r="I8" s="93" t="s">
        <v>64</v>
      </c>
      <c r="J8" s="94"/>
      <c r="K8" s="257">
        <f>SUM(K9:L12)</f>
        <v>309500</v>
      </c>
      <c r="L8" s="258"/>
      <c r="M8" s="95">
        <f t="shared" si="1"/>
        <v>0.77375000000000005</v>
      </c>
      <c r="O8" s="93" t="s">
        <v>64</v>
      </c>
      <c r="P8" s="94"/>
      <c r="Q8" s="257">
        <f t="shared" ref="Q8:Q18" si="2">K8-E8</f>
        <v>-30500</v>
      </c>
      <c r="R8" s="258"/>
      <c r="T8" s="88"/>
    </row>
    <row r="9" spans="2:20" ht="13.5" customHeight="1" x14ac:dyDescent="0.5">
      <c r="B9" s="90"/>
      <c r="C9" s="271" t="s">
        <v>65</v>
      </c>
      <c r="D9" s="272"/>
      <c r="E9" s="261">
        <v>260000</v>
      </c>
      <c r="F9" s="262"/>
      <c r="G9" s="177">
        <f t="shared" si="0"/>
        <v>0.61904761904761907</v>
      </c>
      <c r="H9" s="92"/>
      <c r="I9" s="271" t="s">
        <v>65</v>
      </c>
      <c r="J9" s="272"/>
      <c r="K9" s="261">
        <v>230000</v>
      </c>
      <c r="L9" s="262"/>
      <c r="M9" s="177">
        <f t="shared" si="1"/>
        <v>0.57499999999999996</v>
      </c>
      <c r="O9" s="273" t="s">
        <v>65</v>
      </c>
      <c r="P9" s="274"/>
      <c r="Q9" s="263">
        <f t="shared" si="2"/>
        <v>-30000</v>
      </c>
      <c r="R9" s="264"/>
      <c r="T9" s="88"/>
    </row>
    <row r="10" spans="2:20" ht="13.5" customHeight="1" x14ac:dyDescent="0.5">
      <c r="B10" s="90"/>
      <c r="C10" s="178" t="s">
        <v>66</v>
      </c>
      <c r="D10" s="164"/>
      <c r="E10" s="265">
        <v>48000</v>
      </c>
      <c r="F10" s="266"/>
      <c r="G10" s="179">
        <f t="shared" si="0"/>
        <v>0.11428571428571428</v>
      </c>
      <c r="H10" s="92"/>
      <c r="I10" s="178" t="s">
        <v>66</v>
      </c>
      <c r="J10" s="164"/>
      <c r="K10" s="265">
        <v>48000</v>
      </c>
      <c r="L10" s="266"/>
      <c r="M10" s="179">
        <f t="shared" si="1"/>
        <v>0.12</v>
      </c>
      <c r="O10" s="184" t="s">
        <v>66</v>
      </c>
      <c r="P10" s="185"/>
      <c r="Q10" s="267">
        <f t="shared" si="2"/>
        <v>0</v>
      </c>
      <c r="R10" s="268"/>
      <c r="T10" s="88"/>
    </row>
    <row r="11" spans="2:20" ht="13.5" customHeight="1" x14ac:dyDescent="0.5">
      <c r="B11" s="90"/>
      <c r="C11" s="178" t="s">
        <v>67</v>
      </c>
      <c r="D11" s="164"/>
      <c r="E11" s="265">
        <v>10000</v>
      </c>
      <c r="F11" s="266"/>
      <c r="G11" s="179">
        <f t="shared" si="0"/>
        <v>2.3809523809523808E-2</v>
      </c>
      <c r="H11" s="92"/>
      <c r="I11" s="178" t="s">
        <v>67</v>
      </c>
      <c r="J11" s="164"/>
      <c r="K11" s="265">
        <v>9500</v>
      </c>
      <c r="L11" s="266"/>
      <c r="M11" s="179">
        <f t="shared" si="1"/>
        <v>2.375E-2</v>
      </c>
      <c r="O11" s="184" t="s">
        <v>67</v>
      </c>
      <c r="P11" s="185"/>
      <c r="Q11" s="267">
        <f t="shared" si="2"/>
        <v>-500</v>
      </c>
      <c r="R11" s="268"/>
      <c r="T11" s="88"/>
    </row>
    <row r="12" spans="2:20" ht="13.5" customHeight="1" x14ac:dyDescent="0.5">
      <c r="B12" s="90"/>
      <c r="C12" s="180" t="s">
        <v>68</v>
      </c>
      <c r="D12" s="181"/>
      <c r="E12" s="253">
        <v>22000</v>
      </c>
      <c r="F12" s="254"/>
      <c r="G12" s="182">
        <f t="shared" si="0"/>
        <v>5.2380952380952382E-2</v>
      </c>
      <c r="H12" s="92"/>
      <c r="I12" s="180" t="s">
        <v>68</v>
      </c>
      <c r="J12" s="181"/>
      <c r="K12" s="253">
        <v>22000</v>
      </c>
      <c r="L12" s="254"/>
      <c r="M12" s="182">
        <f t="shared" si="1"/>
        <v>5.5E-2</v>
      </c>
      <c r="O12" s="186" t="s">
        <v>68</v>
      </c>
      <c r="P12" s="187"/>
      <c r="Q12" s="255">
        <f t="shared" si="2"/>
        <v>0</v>
      </c>
      <c r="R12" s="256"/>
      <c r="T12" s="88"/>
    </row>
    <row r="13" spans="2:20" ht="13.5" customHeight="1" x14ac:dyDescent="0.5">
      <c r="B13" s="90"/>
      <c r="C13" s="101" t="s">
        <v>69</v>
      </c>
      <c r="D13" s="102"/>
      <c r="E13" s="257">
        <f>E7-E8</f>
        <v>80000</v>
      </c>
      <c r="F13" s="258"/>
      <c r="G13" s="103">
        <f t="shared" si="0"/>
        <v>0.19047619047619047</v>
      </c>
      <c r="H13" s="92"/>
      <c r="I13" s="101" t="s">
        <v>69</v>
      </c>
      <c r="J13" s="102"/>
      <c r="K13" s="257">
        <f>K7-K8</f>
        <v>90500</v>
      </c>
      <c r="L13" s="258"/>
      <c r="M13" s="103">
        <f t="shared" si="1"/>
        <v>0.22625000000000001</v>
      </c>
      <c r="O13" s="101" t="s">
        <v>69</v>
      </c>
      <c r="P13" s="102"/>
      <c r="Q13" s="257">
        <f t="shared" si="2"/>
        <v>10500</v>
      </c>
      <c r="R13" s="258"/>
      <c r="T13" s="88"/>
    </row>
    <row r="14" spans="2:20" ht="13.5" customHeight="1" x14ac:dyDescent="0.5">
      <c r="B14" s="90"/>
      <c r="C14" s="269" t="s">
        <v>70</v>
      </c>
      <c r="D14" s="270"/>
      <c r="E14" s="257">
        <f>SUM(E15:F17)</f>
        <v>75000</v>
      </c>
      <c r="F14" s="258"/>
      <c r="G14" s="95">
        <f t="shared" si="0"/>
        <v>0.17857142857142858</v>
      </c>
      <c r="H14" s="92"/>
      <c r="I14" s="269" t="s">
        <v>70</v>
      </c>
      <c r="J14" s="270"/>
      <c r="K14" s="257">
        <f>SUM(K15:L17)</f>
        <v>78500</v>
      </c>
      <c r="L14" s="258"/>
      <c r="M14" s="95">
        <f t="shared" si="1"/>
        <v>0.19625000000000001</v>
      </c>
      <c r="O14" s="269" t="s">
        <v>70</v>
      </c>
      <c r="P14" s="270"/>
      <c r="Q14" s="257">
        <f t="shared" si="2"/>
        <v>3500</v>
      </c>
      <c r="R14" s="258"/>
      <c r="T14" s="88"/>
    </row>
    <row r="15" spans="2:20" ht="13.5" customHeight="1" x14ac:dyDescent="0.5">
      <c r="B15" s="90"/>
      <c r="C15" s="183" t="s">
        <v>71</v>
      </c>
      <c r="D15" s="162"/>
      <c r="E15" s="261">
        <v>32000</v>
      </c>
      <c r="F15" s="262"/>
      <c r="G15" s="177">
        <f t="shared" si="0"/>
        <v>7.6190476190476197E-2</v>
      </c>
      <c r="H15" s="92"/>
      <c r="I15" s="183" t="s">
        <v>71</v>
      </c>
      <c r="J15" s="162"/>
      <c r="K15" s="261">
        <v>36000</v>
      </c>
      <c r="L15" s="262"/>
      <c r="M15" s="177">
        <f t="shared" si="1"/>
        <v>0.09</v>
      </c>
      <c r="O15" s="188" t="s">
        <v>71</v>
      </c>
      <c r="P15" s="189"/>
      <c r="Q15" s="263">
        <f t="shared" si="2"/>
        <v>4000</v>
      </c>
      <c r="R15" s="264"/>
      <c r="T15" s="88"/>
    </row>
    <row r="16" spans="2:20" ht="13.5" customHeight="1" x14ac:dyDescent="0.5">
      <c r="B16" s="90"/>
      <c r="C16" s="178" t="s">
        <v>67</v>
      </c>
      <c r="D16" s="164"/>
      <c r="E16" s="265">
        <v>4000</v>
      </c>
      <c r="F16" s="266"/>
      <c r="G16" s="179">
        <f t="shared" si="0"/>
        <v>9.5238095238095247E-3</v>
      </c>
      <c r="H16" s="92"/>
      <c r="I16" s="178" t="s">
        <v>67</v>
      </c>
      <c r="J16" s="164"/>
      <c r="K16" s="265">
        <v>3500</v>
      </c>
      <c r="L16" s="266"/>
      <c r="M16" s="179">
        <f t="shared" si="1"/>
        <v>8.7500000000000008E-3</v>
      </c>
      <c r="O16" s="184" t="s">
        <v>67</v>
      </c>
      <c r="P16" s="185"/>
      <c r="Q16" s="267">
        <f t="shared" si="2"/>
        <v>-500</v>
      </c>
      <c r="R16" s="268"/>
      <c r="T16" s="88"/>
    </row>
    <row r="17" spans="2:20" ht="13.5" customHeight="1" x14ac:dyDescent="0.5">
      <c r="B17" s="90"/>
      <c r="C17" s="180" t="s">
        <v>68</v>
      </c>
      <c r="D17" s="181"/>
      <c r="E17" s="253">
        <v>39000</v>
      </c>
      <c r="F17" s="254"/>
      <c r="G17" s="182">
        <f t="shared" si="0"/>
        <v>9.285714285714286E-2</v>
      </c>
      <c r="H17" s="92"/>
      <c r="I17" s="180" t="s">
        <v>68</v>
      </c>
      <c r="J17" s="181"/>
      <c r="K17" s="253">
        <v>39000</v>
      </c>
      <c r="L17" s="254"/>
      <c r="M17" s="182">
        <f t="shared" si="1"/>
        <v>9.7500000000000003E-2</v>
      </c>
      <c r="O17" s="186" t="s">
        <v>68</v>
      </c>
      <c r="P17" s="187"/>
      <c r="Q17" s="255">
        <f t="shared" si="2"/>
        <v>0</v>
      </c>
      <c r="R17" s="256"/>
      <c r="T17" s="88"/>
    </row>
    <row r="18" spans="2:20" ht="13.5" customHeight="1" x14ac:dyDescent="0.5">
      <c r="B18" s="90"/>
      <c r="C18" s="93" t="s">
        <v>72</v>
      </c>
      <c r="D18" s="94"/>
      <c r="E18" s="257">
        <f>E13-E14</f>
        <v>5000</v>
      </c>
      <c r="F18" s="258"/>
      <c r="G18" s="95">
        <f t="shared" si="0"/>
        <v>1.1904761904761904E-2</v>
      </c>
      <c r="H18" s="92"/>
      <c r="I18" s="93" t="s">
        <v>72</v>
      </c>
      <c r="J18" s="94"/>
      <c r="K18" s="257">
        <f>K13-K14</f>
        <v>12000</v>
      </c>
      <c r="L18" s="258"/>
      <c r="M18" s="95">
        <f t="shared" si="1"/>
        <v>0.03</v>
      </c>
      <c r="O18" s="174" t="s">
        <v>72</v>
      </c>
      <c r="P18" s="175"/>
      <c r="Q18" s="259">
        <f t="shared" si="2"/>
        <v>7000</v>
      </c>
      <c r="R18" s="260"/>
      <c r="S18" s="190" t="s">
        <v>105</v>
      </c>
      <c r="T18" s="88"/>
    </row>
    <row r="19" spans="2:20" ht="13.5" customHeight="1" x14ac:dyDescent="0.5">
      <c r="B19" s="86"/>
      <c r="T19" s="88"/>
    </row>
    <row r="20" spans="2:20" ht="13.5" customHeight="1" x14ac:dyDescent="0.5"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00"/>
    </row>
    <row r="21" spans="2:20" ht="19.95" customHeight="1" x14ac:dyDescent="0.5">
      <c r="B21" s="246" t="s">
        <v>73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17" t="s">
        <v>113</v>
      </c>
      <c r="O21" s="218"/>
      <c r="P21" s="218"/>
      <c r="Q21" s="218"/>
      <c r="R21" s="218"/>
      <c r="S21" s="218"/>
      <c r="T21" s="218"/>
    </row>
    <row r="22" spans="2:20" ht="19.2" x14ac:dyDescent="0.5">
      <c r="B22" s="105" t="s">
        <v>97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  <c r="N22" s="105" t="s">
        <v>92</v>
      </c>
      <c r="O22" s="128"/>
      <c r="P22" s="128"/>
      <c r="Q22" s="128"/>
      <c r="R22" s="128"/>
      <c r="S22" s="128"/>
      <c r="T22" s="129"/>
    </row>
    <row r="23" spans="2:20" ht="13.5" customHeight="1" x14ac:dyDescent="0.5">
      <c r="B23" s="83"/>
      <c r="C23" s="97"/>
      <c r="D23" s="97"/>
      <c r="E23" s="97"/>
      <c r="F23" s="97"/>
      <c r="G23" s="84"/>
      <c r="H23" s="84"/>
      <c r="I23" s="84"/>
      <c r="J23" s="84"/>
      <c r="K23" s="84"/>
      <c r="L23" s="84"/>
      <c r="M23" s="85"/>
      <c r="N23" s="83"/>
      <c r="O23" s="84"/>
      <c r="P23" s="84"/>
      <c r="Q23" s="84"/>
      <c r="R23" s="84"/>
      <c r="S23" s="84"/>
      <c r="T23" s="85"/>
    </row>
    <row r="24" spans="2:20" ht="13.5" customHeight="1" x14ac:dyDescent="0.5">
      <c r="B24" s="86"/>
      <c r="C24" s="108"/>
      <c r="D24" s="141"/>
      <c r="E24" s="142"/>
      <c r="F24" s="143"/>
      <c r="I24" s="108"/>
      <c r="J24" s="141"/>
      <c r="K24" s="142"/>
      <c r="L24" s="143"/>
      <c r="M24" s="88"/>
      <c r="N24" s="86"/>
      <c r="T24" s="88"/>
    </row>
    <row r="25" spans="2:20" ht="13.5" customHeight="1" x14ac:dyDescent="0.5">
      <c r="B25" s="86"/>
      <c r="C25" s="109"/>
      <c r="D25" s="144"/>
      <c r="E25" s="145" t="s">
        <v>17</v>
      </c>
      <c r="F25" s="146"/>
      <c r="I25" s="109"/>
      <c r="J25" s="144"/>
      <c r="K25" s="145" t="s">
        <v>17</v>
      </c>
      <c r="L25" s="146"/>
      <c r="M25" s="88"/>
      <c r="N25" s="86"/>
      <c r="O25" s="215" t="s">
        <v>96</v>
      </c>
      <c r="P25" s="216"/>
      <c r="Q25" s="157" t="s">
        <v>88</v>
      </c>
      <c r="R25" s="214" t="s">
        <v>112</v>
      </c>
      <c r="S25" s="214"/>
      <c r="T25" s="88"/>
    </row>
    <row r="26" spans="2:20" ht="13.5" customHeight="1" x14ac:dyDescent="0.5">
      <c r="B26" s="86"/>
      <c r="C26" s="109"/>
      <c r="D26" s="247">
        <f>E46</f>
        <v>260000</v>
      </c>
      <c r="E26" s="248"/>
      <c r="F26" s="249"/>
      <c r="I26" s="109"/>
      <c r="J26" s="247">
        <f>K46</f>
        <v>230000</v>
      </c>
      <c r="K26" s="248"/>
      <c r="L26" s="249"/>
      <c r="M26" s="88"/>
      <c r="N26" s="86"/>
      <c r="O26" s="161" t="s">
        <v>88</v>
      </c>
      <c r="P26" s="162"/>
      <c r="Q26" s="158">
        <f>Q7</f>
        <v>-20000</v>
      </c>
      <c r="R26" s="219">
        <f>Q45*G47</f>
        <v>-7619.0476190476184</v>
      </c>
      <c r="S26" s="219"/>
      <c r="T26" s="88" t="s">
        <v>106</v>
      </c>
    </row>
    <row r="27" spans="2:20" ht="13.2" customHeight="1" x14ac:dyDescent="0.5">
      <c r="B27" s="86"/>
      <c r="C27" s="109" t="s">
        <v>15</v>
      </c>
      <c r="D27" s="250">
        <f>G46</f>
        <v>0.61904761904761907</v>
      </c>
      <c r="E27" s="251"/>
      <c r="F27" s="252"/>
      <c r="G27" s="149"/>
      <c r="H27" s="149"/>
      <c r="I27" s="134" t="s">
        <v>15</v>
      </c>
      <c r="J27" s="250">
        <f>J26/I29</f>
        <v>0.57499999999999996</v>
      </c>
      <c r="K27" s="251"/>
      <c r="L27" s="252"/>
      <c r="M27" s="88"/>
      <c r="N27" s="86"/>
      <c r="O27" s="163" t="s">
        <v>93</v>
      </c>
      <c r="P27" s="164"/>
      <c r="Q27" s="159" t="s">
        <v>95</v>
      </c>
      <c r="R27" s="220">
        <f>K45*Q52</f>
        <v>17619.047619047622</v>
      </c>
      <c r="S27" s="220"/>
      <c r="T27" s="88" t="s">
        <v>107</v>
      </c>
    </row>
    <row r="28" spans="2:20" ht="13.5" customHeight="1" x14ac:dyDescent="0.5">
      <c r="B28" s="86"/>
      <c r="C28" s="109"/>
      <c r="D28" s="147"/>
      <c r="E28" s="148"/>
      <c r="F28" s="146"/>
      <c r="I28" s="109"/>
      <c r="J28" s="147"/>
      <c r="K28" s="148"/>
      <c r="L28" s="146"/>
      <c r="M28" s="88"/>
      <c r="N28" s="86"/>
      <c r="O28" s="165" t="s">
        <v>7</v>
      </c>
      <c r="P28" s="168"/>
      <c r="Q28" s="169" t="s">
        <v>95</v>
      </c>
      <c r="R28" s="221">
        <f>Q48*-1</f>
        <v>-3000</v>
      </c>
      <c r="S28" s="221"/>
      <c r="T28" s="88" t="s">
        <v>108</v>
      </c>
    </row>
    <row r="29" spans="2:20" ht="13.5" customHeight="1" x14ac:dyDescent="0.5">
      <c r="B29" s="86"/>
      <c r="C29" s="110">
        <f>E45</f>
        <v>420000</v>
      </c>
      <c r="D29" s="111"/>
      <c r="E29" s="136" t="s">
        <v>74</v>
      </c>
      <c r="F29" s="137"/>
      <c r="I29" s="110">
        <f>K45</f>
        <v>400000</v>
      </c>
      <c r="J29" s="111"/>
      <c r="K29" s="136" t="s">
        <v>74</v>
      </c>
      <c r="L29" s="137"/>
      <c r="M29" s="88"/>
      <c r="N29" s="86"/>
      <c r="O29" s="155"/>
      <c r="P29" s="166" t="s">
        <v>20</v>
      </c>
      <c r="Q29" s="170" t="s">
        <v>95</v>
      </c>
      <c r="R29" s="219">
        <f>Q49*-1</f>
        <v>-4000</v>
      </c>
      <c r="S29" s="219"/>
      <c r="T29" s="88"/>
    </row>
    <row r="30" spans="2:20" ht="13.5" customHeight="1" x14ac:dyDescent="0.5">
      <c r="B30" s="86"/>
      <c r="C30" s="109"/>
      <c r="D30" s="111"/>
      <c r="E30" s="138">
        <f>F33/D33</f>
        <v>0.5</v>
      </c>
      <c r="F30" s="135"/>
      <c r="I30" s="109"/>
      <c r="J30" s="111"/>
      <c r="K30" s="138">
        <f>L33/J33</f>
        <v>0.49411764705882355</v>
      </c>
      <c r="L30" s="135"/>
      <c r="M30" s="88"/>
      <c r="N30" s="86"/>
      <c r="O30" s="156"/>
      <c r="P30" s="167" t="s">
        <v>22</v>
      </c>
      <c r="Q30" s="160" t="s">
        <v>95</v>
      </c>
      <c r="R30" s="222">
        <f>Q50*-1</f>
        <v>1000</v>
      </c>
      <c r="S30" s="222"/>
      <c r="T30" s="88"/>
    </row>
    <row r="31" spans="2:20" ht="13.5" customHeight="1" x14ac:dyDescent="0.5">
      <c r="B31" s="86"/>
      <c r="C31" s="109"/>
      <c r="D31" s="111"/>
      <c r="E31" s="127"/>
      <c r="F31" s="139"/>
      <c r="I31" s="109"/>
      <c r="J31" s="111"/>
      <c r="K31" s="127"/>
      <c r="L31" s="139"/>
      <c r="M31" s="88"/>
      <c r="N31" s="86"/>
      <c r="O31" s="171" t="s">
        <v>94</v>
      </c>
      <c r="P31" s="172"/>
      <c r="Q31" s="173" t="s">
        <v>95</v>
      </c>
      <c r="R31" s="223">
        <f>SUM(R26:R28)</f>
        <v>7000.0000000000036</v>
      </c>
      <c r="S31" s="223"/>
      <c r="T31" s="191" t="s">
        <v>109</v>
      </c>
    </row>
    <row r="32" spans="2:20" ht="13.5" customHeight="1" x14ac:dyDescent="0.5">
      <c r="B32" s="86"/>
      <c r="C32" s="109"/>
      <c r="D32" s="110" t="s">
        <v>8</v>
      </c>
      <c r="E32" s="127" t="s">
        <v>75</v>
      </c>
      <c r="F32" s="139" t="s">
        <v>19</v>
      </c>
      <c r="I32" s="109"/>
      <c r="J32" s="110" t="s">
        <v>8</v>
      </c>
      <c r="K32" s="127" t="s">
        <v>75</v>
      </c>
      <c r="L32" s="139" t="s">
        <v>19</v>
      </c>
      <c r="M32" s="88"/>
      <c r="N32" s="86"/>
      <c r="S32" s="150"/>
      <c r="T32" s="88"/>
    </row>
    <row r="33" spans="2:20" ht="13.5" customHeight="1" x14ac:dyDescent="0.5">
      <c r="B33" s="86"/>
      <c r="C33" s="109"/>
      <c r="D33" s="110">
        <f>E47</f>
        <v>160000</v>
      </c>
      <c r="E33" s="127">
        <f>E48</f>
        <v>155000</v>
      </c>
      <c r="F33" s="139">
        <f>E49</f>
        <v>80000</v>
      </c>
      <c r="H33" s="112"/>
      <c r="I33" s="109"/>
      <c r="J33" s="110">
        <f>K47</f>
        <v>170000</v>
      </c>
      <c r="K33" s="127">
        <f>K48</f>
        <v>158000</v>
      </c>
      <c r="L33" s="139">
        <f>K49</f>
        <v>84000</v>
      </c>
      <c r="M33" s="88"/>
      <c r="N33" s="122" t="s">
        <v>98</v>
      </c>
      <c r="O33" s="79" t="s">
        <v>111</v>
      </c>
      <c r="S33" s="150"/>
      <c r="T33" s="88"/>
    </row>
    <row r="34" spans="2:20" ht="13.5" customHeight="1" x14ac:dyDescent="0.5">
      <c r="B34" s="86"/>
      <c r="C34" s="113"/>
      <c r="D34" s="113"/>
      <c r="E34" s="127"/>
      <c r="F34" s="140"/>
      <c r="H34" s="112"/>
      <c r="I34" s="113"/>
      <c r="J34" s="113"/>
      <c r="K34" s="127"/>
      <c r="L34" s="140"/>
      <c r="M34" s="88"/>
      <c r="N34" s="122" t="s">
        <v>102</v>
      </c>
      <c r="O34" s="79" t="s">
        <v>104</v>
      </c>
      <c r="S34" s="151"/>
      <c r="T34" s="88"/>
    </row>
    <row r="35" spans="2:20" ht="13.5" customHeight="1" x14ac:dyDescent="0.5">
      <c r="B35" s="86"/>
      <c r="C35" s="113"/>
      <c r="D35" s="113"/>
      <c r="E35" s="139"/>
      <c r="F35" s="139" t="s">
        <v>21</v>
      </c>
      <c r="I35" s="113"/>
      <c r="J35" s="113"/>
      <c r="K35" s="139"/>
      <c r="L35" s="139" t="s">
        <v>21</v>
      </c>
      <c r="M35" s="88"/>
      <c r="N35" s="122"/>
      <c r="O35" s="79" t="s">
        <v>100</v>
      </c>
      <c r="S35" s="150"/>
      <c r="T35" s="88"/>
    </row>
    <row r="36" spans="2:20" ht="13.5" customHeight="1" x14ac:dyDescent="0.5">
      <c r="B36" s="86"/>
      <c r="C36" s="113"/>
      <c r="D36" s="113"/>
      <c r="E36" s="139"/>
      <c r="F36" s="139">
        <f>E50</f>
        <v>75000</v>
      </c>
      <c r="I36" s="113"/>
      <c r="J36" s="113"/>
      <c r="K36" s="139"/>
      <c r="L36" s="139">
        <f>K50</f>
        <v>74000</v>
      </c>
      <c r="M36" s="88"/>
      <c r="N36" s="122" t="s">
        <v>102</v>
      </c>
      <c r="O36" s="79" t="s">
        <v>103</v>
      </c>
      <c r="S36" s="150"/>
      <c r="T36" s="88"/>
    </row>
    <row r="37" spans="2:20" ht="13.5" customHeight="1" x14ac:dyDescent="0.5">
      <c r="B37" s="86"/>
      <c r="C37" s="238" t="s">
        <v>76</v>
      </c>
      <c r="D37" s="239"/>
      <c r="E37" s="140"/>
      <c r="F37" s="140"/>
      <c r="I37" s="238" t="s">
        <v>76</v>
      </c>
      <c r="J37" s="239"/>
      <c r="K37" s="140"/>
      <c r="L37" s="140"/>
      <c r="M37" s="88"/>
      <c r="N37" s="86"/>
      <c r="O37" s="79" t="s">
        <v>101</v>
      </c>
      <c r="S37" s="152"/>
      <c r="T37" s="88"/>
    </row>
    <row r="38" spans="2:20" ht="13.5" customHeight="1" x14ac:dyDescent="0.5">
      <c r="B38" s="86"/>
      <c r="C38" s="240">
        <f>D33/C29</f>
        <v>0.38095238095238093</v>
      </c>
      <c r="D38" s="241"/>
      <c r="E38" s="242" t="s">
        <v>82</v>
      </c>
      <c r="F38" s="244">
        <f>E51</f>
        <v>5000</v>
      </c>
      <c r="I38" s="240">
        <f>J33/I29</f>
        <v>0.42499999999999999</v>
      </c>
      <c r="J38" s="241"/>
      <c r="K38" s="242" t="s">
        <v>82</v>
      </c>
      <c r="L38" s="244">
        <f>K51</f>
        <v>12000</v>
      </c>
      <c r="M38" s="88"/>
      <c r="N38" s="122" t="s">
        <v>98</v>
      </c>
      <c r="O38" s="79" t="s">
        <v>110</v>
      </c>
      <c r="S38" s="153"/>
      <c r="T38" s="88"/>
    </row>
    <row r="39" spans="2:20" ht="13.5" customHeight="1" x14ac:dyDescent="0.5">
      <c r="B39" s="86"/>
      <c r="C39" s="132"/>
      <c r="D39" s="133"/>
      <c r="E39" s="243"/>
      <c r="F39" s="245"/>
      <c r="I39" s="132"/>
      <c r="J39" s="133"/>
      <c r="K39" s="243"/>
      <c r="L39" s="245"/>
      <c r="M39" s="88"/>
      <c r="N39" s="86"/>
      <c r="S39" s="152"/>
      <c r="T39" s="88"/>
    </row>
    <row r="40" spans="2:20" ht="13.5" customHeight="1" x14ac:dyDescent="0.5">
      <c r="B40" s="86"/>
      <c r="M40" s="88"/>
      <c r="N40" s="86"/>
      <c r="S40" s="154"/>
      <c r="T40" s="88"/>
    </row>
    <row r="41" spans="2:20" ht="13.5" customHeight="1" x14ac:dyDescent="0.5">
      <c r="B41" s="86"/>
      <c r="E41" s="112" t="s">
        <v>91</v>
      </c>
      <c r="F41" s="115">
        <f>SUM(E11,E16,E18)</f>
        <v>19000</v>
      </c>
      <c r="G41" s="92"/>
      <c r="K41" s="112" t="s">
        <v>91</v>
      </c>
      <c r="L41" s="115">
        <f>SUM(K11,K16,K18)</f>
        <v>25000</v>
      </c>
      <c r="M41" s="88"/>
      <c r="N41" s="122" t="s">
        <v>98</v>
      </c>
      <c r="O41" s="79" t="s">
        <v>99</v>
      </c>
      <c r="Q41" s="114"/>
      <c r="R41" s="115"/>
      <c r="S41" s="92"/>
      <c r="T41" s="88"/>
    </row>
    <row r="42" spans="2:20" ht="13.5" customHeight="1" x14ac:dyDescent="0.5">
      <c r="B42" s="98"/>
      <c r="C42" s="99"/>
      <c r="D42" s="99"/>
      <c r="E42" s="116"/>
      <c r="F42" s="116"/>
      <c r="G42" s="104"/>
      <c r="H42" s="104"/>
      <c r="I42" s="104"/>
      <c r="J42" s="104"/>
      <c r="K42" s="104"/>
      <c r="L42" s="104"/>
      <c r="M42" s="100"/>
      <c r="N42" s="98"/>
      <c r="O42" s="99"/>
      <c r="P42" s="99"/>
      <c r="Q42" s="116"/>
      <c r="R42" s="116"/>
      <c r="S42" s="104"/>
      <c r="T42" s="100"/>
    </row>
    <row r="43" spans="2:20" ht="13.5" customHeight="1" x14ac:dyDescent="0.5">
      <c r="B43" s="83"/>
      <c r="C43" s="84"/>
      <c r="D43" s="84"/>
      <c r="E43" s="117"/>
      <c r="F43" s="117"/>
      <c r="G43" s="96"/>
      <c r="H43" s="96"/>
      <c r="I43" s="96"/>
      <c r="J43" s="96"/>
      <c r="K43" s="96"/>
      <c r="L43" s="96"/>
      <c r="M43" s="84"/>
      <c r="N43" s="84"/>
      <c r="O43" s="84"/>
      <c r="P43" s="84"/>
      <c r="Q43" s="84"/>
      <c r="R43" s="84"/>
      <c r="S43" s="84"/>
      <c r="T43" s="85"/>
    </row>
    <row r="44" spans="2:20" ht="13.5" customHeight="1" x14ac:dyDescent="0.5">
      <c r="B44" s="86"/>
      <c r="C44" s="79" t="s">
        <v>85</v>
      </c>
      <c r="E44" s="89"/>
      <c r="F44" s="89"/>
      <c r="G44" s="92"/>
      <c r="H44" s="92"/>
      <c r="I44" s="79" t="s">
        <v>86</v>
      </c>
      <c r="K44" s="89"/>
      <c r="L44" s="89"/>
      <c r="M44" s="92"/>
      <c r="O44" s="79" t="s">
        <v>89</v>
      </c>
      <c r="T44" s="88"/>
    </row>
    <row r="45" spans="2:20" ht="13.5" customHeight="1" x14ac:dyDescent="0.5">
      <c r="B45" s="90"/>
      <c r="C45" s="192" t="s">
        <v>63</v>
      </c>
      <c r="D45" s="193"/>
      <c r="E45" s="228">
        <f>E7</f>
        <v>420000</v>
      </c>
      <c r="F45" s="229"/>
      <c r="G45" s="194">
        <f t="shared" ref="G45:G51" si="3">E45/$E$45</f>
        <v>1</v>
      </c>
      <c r="H45" s="92"/>
      <c r="I45" s="192" t="s">
        <v>63</v>
      </c>
      <c r="J45" s="193"/>
      <c r="K45" s="228">
        <f>K7</f>
        <v>400000</v>
      </c>
      <c r="L45" s="229"/>
      <c r="M45" s="194">
        <f t="shared" ref="M45:M51" si="4">K45/$K$45</f>
        <v>1</v>
      </c>
      <c r="O45" s="192" t="s">
        <v>63</v>
      </c>
      <c r="P45" s="193"/>
      <c r="Q45" s="228">
        <f t="shared" ref="Q45:Q52" si="5">K45-E45</f>
        <v>-20000</v>
      </c>
      <c r="R45" s="229"/>
      <c r="T45" s="88"/>
    </row>
    <row r="46" spans="2:20" ht="13.5" customHeight="1" x14ac:dyDescent="0.5">
      <c r="B46" s="90"/>
      <c r="C46" s="195" t="s">
        <v>78</v>
      </c>
      <c r="D46" s="196"/>
      <c r="E46" s="230">
        <f>E9</f>
        <v>260000</v>
      </c>
      <c r="F46" s="231"/>
      <c r="G46" s="197">
        <f t="shared" si="3"/>
        <v>0.61904761904761907</v>
      </c>
      <c r="H46" s="92"/>
      <c r="I46" s="195" t="s">
        <v>78</v>
      </c>
      <c r="J46" s="196"/>
      <c r="K46" s="230">
        <f>K9</f>
        <v>230000</v>
      </c>
      <c r="L46" s="231"/>
      <c r="M46" s="197">
        <f t="shared" si="4"/>
        <v>0.57499999999999996</v>
      </c>
      <c r="O46" s="195" t="s">
        <v>78</v>
      </c>
      <c r="P46" s="196"/>
      <c r="Q46" s="230">
        <f t="shared" si="5"/>
        <v>-30000</v>
      </c>
      <c r="R46" s="231"/>
      <c r="T46" s="88"/>
    </row>
    <row r="47" spans="2:20" ht="13.5" customHeight="1" x14ac:dyDescent="0.5">
      <c r="B47" s="90"/>
      <c r="C47" s="198" t="s">
        <v>79</v>
      </c>
      <c r="D47" s="199"/>
      <c r="E47" s="232">
        <f>E45-E46</f>
        <v>160000</v>
      </c>
      <c r="F47" s="233"/>
      <c r="G47" s="200">
        <f t="shared" si="3"/>
        <v>0.38095238095238093</v>
      </c>
      <c r="H47" s="92"/>
      <c r="I47" s="198" t="s">
        <v>79</v>
      </c>
      <c r="J47" s="199"/>
      <c r="K47" s="232">
        <f>K45-K46</f>
        <v>170000</v>
      </c>
      <c r="L47" s="233"/>
      <c r="M47" s="200">
        <f t="shared" si="4"/>
        <v>0.42499999999999999</v>
      </c>
      <c r="N47" s="112"/>
      <c r="O47" s="198" t="s">
        <v>79</v>
      </c>
      <c r="P47" s="199"/>
      <c r="Q47" s="232">
        <f t="shared" si="5"/>
        <v>10000</v>
      </c>
      <c r="R47" s="233"/>
      <c r="T47" s="88"/>
    </row>
    <row r="48" spans="2:20" ht="13.5" customHeight="1" x14ac:dyDescent="0.5">
      <c r="B48" s="90"/>
      <c r="C48" s="118" t="s">
        <v>80</v>
      </c>
      <c r="D48" s="119"/>
      <c r="E48" s="236">
        <f>SUM(E49:F50)</f>
        <v>155000</v>
      </c>
      <c r="F48" s="237"/>
      <c r="G48" s="120">
        <f t="shared" si="3"/>
        <v>0.36904761904761907</v>
      </c>
      <c r="H48" s="92"/>
      <c r="I48" s="118" t="s">
        <v>80</v>
      </c>
      <c r="J48" s="119"/>
      <c r="K48" s="236">
        <f>SUM(K49:L50)</f>
        <v>158000</v>
      </c>
      <c r="L48" s="237"/>
      <c r="M48" s="120">
        <f t="shared" si="4"/>
        <v>0.39500000000000002</v>
      </c>
      <c r="N48" s="112"/>
      <c r="O48" s="118" t="s">
        <v>80</v>
      </c>
      <c r="P48" s="119"/>
      <c r="Q48" s="224">
        <f t="shared" si="5"/>
        <v>3000</v>
      </c>
      <c r="R48" s="225"/>
      <c r="T48" s="88"/>
    </row>
    <row r="49" spans="2:20" ht="13.5" customHeight="1" x14ac:dyDescent="0.5">
      <c r="B49" s="90"/>
      <c r="C49" s="123"/>
      <c r="D49" s="201" t="s">
        <v>81</v>
      </c>
      <c r="E49" s="234">
        <f>E10+E15</f>
        <v>80000</v>
      </c>
      <c r="F49" s="234"/>
      <c r="G49" s="194">
        <f t="shared" si="3"/>
        <v>0.19047619047619047</v>
      </c>
      <c r="H49" s="92"/>
      <c r="I49" s="123"/>
      <c r="J49" s="201" t="s">
        <v>81</v>
      </c>
      <c r="K49" s="234">
        <f>K10+K15</f>
        <v>84000</v>
      </c>
      <c r="L49" s="234"/>
      <c r="M49" s="194">
        <f t="shared" si="4"/>
        <v>0.21</v>
      </c>
      <c r="N49" s="112"/>
      <c r="O49" s="123"/>
      <c r="P49" s="201" t="s">
        <v>81</v>
      </c>
      <c r="Q49" s="228">
        <f t="shared" si="5"/>
        <v>4000</v>
      </c>
      <c r="R49" s="229"/>
      <c r="T49" s="88"/>
    </row>
    <row r="50" spans="2:20" ht="13.5" customHeight="1" x14ac:dyDescent="0.5">
      <c r="B50" s="90"/>
      <c r="C50" s="125"/>
      <c r="D50" s="202" t="s">
        <v>77</v>
      </c>
      <c r="E50" s="235">
        <f>SUM(E11:F12,E16:F17)</f>
        <v>75000</v>
      </c>
      <c r="F50" s="235"/>
      <c r="G50" s="200">
        <f t="shared" si="3"/>
        <v>0.17857142857142858</v>
      </c>
      <c r="H50" s="92"/>
      <c r="I50" s="125"/>
      <c r="J50" s="202" t="s">
        <v>77</v>
      </c>
      <c r="K50" s="235">
        <f>SUM(K11:L12,K16:L17)</f>
        <v>74000</v>
      </c>
      <c r="L50" s="235"/>
      <c r="M50" s="200">
        <f t="shared" si="4"/>
        <v>0.185</v>
      </c>
      <c r="N50" s="112"/>
      <c r="O50" s="125"/>
      <c r="P50" s="202" t="s">
        <v>77</v>
      </c>
      <c r="Q50" s="232">
        <f t="shared" si="5"/>
        <v>-1000</v>
      </c>
      <c r="R50" s="233"/>
      <c r="T50" s="88"/>
    </row>
    <row r="51" spans="2:20" ht="13.5" customHeight="1" x14ac:dyDescent="0.5">
      <c r="B51" s="90"/>
      <c r="C51" s="121" t="s">
        <v>82</v>
      </c>
      <c r="D51" s="82"/>
      <c r="E51" s="224">
        <f>E47-E48</f>
        <v>5000</v>
      </c>
      <c r="F51" s="225"/>
      <c r="G51" s="126">
        <f t="shared" si="3"/>
        <v>1.1904761904761904E-2</v>
      </c>
      <c r="H51" s="92"/>
      <c r="I51" s="121" t="s">
        <v>82</v>
      </c>
      <c r="J51" s="82"/>
      <c r="K51" s="224">
        <f>K47-K48</f>
        <v>12000</v>
      </c>
      <c r="L51" s="225"/>
      <c r="M51" s="126">
        <f t="shared" si="4"/>
        <v>0.03</v>
      </c>
      <c r="N51" s="112"/>
      <c r="O51" s="121" t="s">
        <v>82</v>
      </c>
      <c r="P51" s="82"/>
      <c r="Q51" s="224">
        <f t="shared" si="5"/>
        <v>7000</v>
      </c>
      <c r="R51" s="225"/>
      <c r="T51" s="88"/>
    </row>
    <row r="52" spans="2:20" ht="13.5" customHeight="1" x14ac:dyDescent="0.5">
      <c r="B52" s="86"/>
      <c r="C52" s="121" t="s">
        <v>90</v>
      </c>
      <c r="D52" s="82"/>
      <c r="E52" s="226">
        <f>E47/E45</f>
        <v>0.38095238095238093</v>
      </c>
      <c r="F52" s="227"/>
      <c r="G52" s="130"/>
      <c r="I52" s="121" t="s">
        <v>90</v>
      </c>
      <c r="J52" s="82"/>
      <c r="K52" s="226">
        <f>K47/K45</f>
        <v>0.42499999999999999</v>
      </c>
      <c r="L52" s="227"/>
      <c r="M52" s="130"/>
      <c r="O52" s="121" t="s">
        <v>90</v>
      </c>
      <c r="P52" s="82"/>
      <c r="Q52" s="226">
        <f t="shared" si="5"/>
        <v>4.4047619047619058E-2</v>
      </c>
      <c r="R52" s="227"/>
      <c r="T52" s="88"/>
    </row>
    <row r="53" spans="2:20" ht="13.5" customHeight="1" x14ac:dyDescent="0.5">
      <c r="B53" s="98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100"/>
    </row>
    <row r="54" spans="2:20" ht="13.5" customHeight="1" x14ac:dyDescent="0.5"/>
  </sheetData>
  <mergeCells count="88">
    <mergeCell ref="Q9:R9"/>
    <mergeCell ref="E7:F7"/>
    <mergeCell ref="K7:L7"/>
    <mergeCell ref="Q7:R7"/>
    <mergeCell ref="E8:F8"/>
    <mergeCell ref="K8:L8"/>
    <mergeCell ref="Q8:R8"/>
    <mergeCell ref="C9:D9"/>
    <mergeCell ref="E9:F9"/>
    <mergeCell ref="I9:J9"/>
    <mergeCell ref="K9:L9"/>
    <mergeCell ref="O9:P9"/>
    <mergeCell ref="E10:F10"/>
    <mergeCell ref="K10:L10"/>
    <mergeCell ref="Q10:R10"/>
    <mergeCell ref="E11:F11"/>
    <mergeCell ref="K11:L11"/>
    <mergeCell ref="Q11:R11"/>
    <mergeCell ref="Q14:R14"/>
    <mergeCell ref="E12:F12"/>
    <mergeCell ref="K12:L12"/>
    <mergeCell ref="Q12:R12"/>
    <mergeCell ref="E13:F13"/>
    <mergeCell ref="K13:L13"/>
    <mergeCell ref="Q13:R13"/>
    <mergeCell ref="C14:D14"/>
    <mergeCell ref="E14:F14"/>
    <mergeCell ref="I14:J14"/>
    <mergeCell ref="K14:L14"/>
    <mergeCell ref="O14:P14"/>
    <mergeCell ref="E15:F15"/>
    <mergeCell ref="K15:L15"/>
    <mergeCell ref="Q15:R15"/>
    <mergeCell ref="E16:F16"/>
    <mergeCell ref="K16:L16"/>
    <mergeCell ref="Q16:R16"/>
    <mergeCell ref="E17:F17"/>
    <mergeCell ref="K17:L17"/>
    <mergeCell ref="Q17:R17"/>
    <mergeCell ref="E18:F18"/>
    <mergeCell ref="K18:L18"/>
    <mergeCell ref="Q18:R18"/>
    <mergeCell ref="R30:S30"/>
    <mergeCell ref="B21:M21"/>
    <mergeCell ref="N21:T21"/>
    <mergeCell ref="O25:P25"/>
    <mergeCell ref="R25:S25"/>
    <mergeCell ref="D26:F26"/>
    <mergeCell ref="J26:L26"/>
    <mergeCell ref="R26:S26"/>
    <mergeCell ref="D27:F27"/>
    <mergeCell ref="J27:L27"/>
    <mergeCell ref="R27:S27"/>
    <mergeCell ref="R28:S28"/>
    <mergeCell ref="R29:S29"/>
    <mergeCell ref="R31:S31"/>
    <mergeCell ref="C37:D37"/>
    <mergeCell ref="I37:J37"/>
    <mergeCell ref="C38:D38"/>
    <mergeCell ref="E38:E39"/>
    <mergeCell ref="F38:F39"/>
    <mergeCell ref="I38:J38"/>
    <mergeCell ref="K38:K39"/>
    <mergeCell ref="L38:L39"/>
    <mergeCell ref="E45:F45"/>
    <mergeCell ref="K45:L45"/>
    <mergeCell ref="Q45:R45"/>
    <mergeCell ref="E46:F46"/>
    <mergeCell ref="K46:L46"/>
    <mergeCell ref="Q46:R46"/>
    <mergeCell ref="E47:F47"/>
    <mergeCell ref="K47:L47"/>
    <mergeCell ref="Q47:R47"/>
    <mergeCell ref="E48:F48"/>
    <mergeCell ref="K48:L48"/>
    <mergeCell ref="Q48:R48"/>
    <mergeCell ref="E49:F49"/>
    <mergeCell ref="K49:L49"/>
    <mergeCell ref="Q49:R49"/>
    <mergeCell ref="E50:F50"/>
    <mergeCell ref="K50:L50"/>
    <mergeCell ref="Q50:R50"/>
    <mergeCell ref="E51:F51"/>
    <mergeCell ref="K51:L51"/>
    <mergeCell ref="Q51:R51"/>
    <mergeCell ref="E52:F52"/>
    <mergeCell ref="K52:L52"/>
    <mergeCell ref="Q52:R52"/>
  </mergeCells>
  <phoneticPr fontId="2"/>
  <printOptions horizontalCentered="1"/>
  <pageMargins left="0.39370078740157483" right="0.39370078740157483" top="0.11811023622047245" bottom="0.27559055118110237" header="0.31496062992125984" footer="7.874015748031496E-2"/>
  <pageSetup paperSize="9" scale="74" orientation="landscape" horizontalDpi="0" verticalDpi="0" r:id="rId1"/>
  <headerFooter>
    <oddFooter>&amp;ROFFICE AIR All rights reserved.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3F94-9439-4C95-B183-5D12E84E0F52}">
  <sheetPr>
    <pageSetUpPr fitToPage="1"/>
  </sheetPr>
  <dimension ref="B1:T54"/>
  <sheetViews>
    <sheetView zoomScale="75" zoomScaleNormal="75" workbookViewId="0">
      <selection activeCell="Z15" sqref="Z15"/>
    </sheetView>
  </sheetViews>
  <sheetFormatPr defaultColWidth="7.7265625" defaultRowHeight="13.2" x14ac:dyDescent="0.5"/>
  <cols>
    <col min="1" max="1" width="1.36328125" style="79" customWidth="1"/>
    <col min="2" max="16384" width="7.7265625" style="79"/>
  </cols>
  <sheetData>
    <row r="1" spans="2:20" ht="24" customHeight="1" x14ac:dyDescent="0.5">
      <c r="B1" s="176" t="s">
        <v>114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2:20" ht="19.2" x14ac:dyDescent="0.5">
      <c r="B2" s="80" t="s">
        <v>59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</row>
    <row r="3" spans="2:20" x14ac:dyDescent="0.5"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</row>
    <row r="4" spans="2:20" x14ac:dyDescent="0.5">
      <c r="B4" s="86"/>
      <c r="C4" s="87" t="s">
        <v>60</v>
      </c>
      <c r="D4" s="79" t="s">
        <v>61</v>
      </c>
      <c r="T4" s="88"/>
    </row>
    <row r="5" spans="2:20" x14ac:dyDescent="0.5">
      <c r="B5" s="86"/>
      <c r="T5" s="88"/>
    </row>
    <row r="6" spans="2:20" ht="13.5" customHeight="1" x14ac:dyDescent="0.5">
      <c r="B6" s="86"/>
      <c r="C6" s="79" t="s">
        <v>83</v>
      </c>
      <c r="I6" s="79" t="s">
        <v>84</v>
      </c>
      <c r="O6" s="79" t="s">
        <v>87</v>
      </c>
      <c r="P6" s="89"/>
      <c r="Q6" s="89"/>
      <c r="T6" s="88"/>
    </row>
    <row r="7" spans="2:20" ht="13.5" customHeight="1" x14ac:dyDescent="0.5">
      <c r="B7" s="90"/>
      <c r="C7" s="83" t="s">
        <v>62</v>
      </c>
      <c r="D7" s="85"/>
      <c r="E7" s="275"/>
      <c r="F7" s="276"/>
      <c r="G7" s="203" t="e">
        <f t="shared" ref="G7:G18" si="0">E7/$E$7</f>
        <v>#DIV/0!</v>
      </c>
      <c r="H7" s="92"/>
      <c r="I7" s="83" t="s">
        <v>62</v>
      </c>
      <c r="J7" s="85"/>
      <c r="K7" s="275"/>
      <c r="L7" s="276"/>
      <c r="M7" s="203" t="e">
        <f t="shared" ref="M7:M18" si="1">K7/$K$7</f>
        <v>#DIV/0!</v>
      </c>
      <c r="O7" s="101" t="s">
        <v>62</v>
      </c>
      <c r="P7" s="102"/>
      <c r="Q7" s="277">
        <f>K7-E7</f>
        <v>0</v>
      </c>
      <c r="R7" s="278"/>
      <c r="T7" s="88"/>
    </row>
    <row r="8" spans="2:20" ht="13.5" customHeight="1" x14ac:dyDescent="0.5">
      <c r="B8" s="90"/>
      <c r="C8" s="93" t="s">
        <v>64</v>
      </c>
      <c r="D8" s="94"/>
      <c r="E8" s="257">
        <f>SUM(E9:F12)</f>
        <v>0</v>
      </c>
      <c r="F8" s="258"/>
      <c r="G8" s="204" t="e">
        <f t="shared" si="0"/>
        <v>#DIV/0!</v>
      </c>
      <c r="H8" s="92"/>
      <c r="I8" s="93" t="s">
        <v>64</v>
      </c>
      <c r="J8" s="94"/>
      <c r="K8" s="257">
        <f>SUM(K9:L12)</f>
        <v>0</v>
      </c>
      <c r="L8" s="258"/>
      <c r="M8" s="204" t="e">
        <f t="shared" si="1"/>
        <v>#DIV/0!</v>
      </c>
      <c r="O8" s="93" t="s">
        <v>64</v>
      </c>
      <c r="P8" s="94"/>
      <c r="Q8" s="257">
        <f t="shared" ref="Q8:Q18" si="2">K8-E8</f>
        <v>0</v>
      </c>
      <c r="R8" s="258"/>
      <c r="T8" s="88"/>
    </row>
    <row r="9" spans="2:20" ht="13.5" customHeight="1" x14ac:dyDescent="0.5">
      <c r="B9" s="90"/>
      <c r="C9" s="271" t="s">
        <v>65</v>
      </c>
      <c r="D9" s="272"/>
      <c r="E9" s="261"/>
      <c r="F9" s="262"/>
      <c r="G9" s="205" t="e">
        <f t="shared" si="0"/>
        <v>#DIV/0!</v>
      </c>
      <c r="H9" s="92"/>
      <c r="I9" s="271" t="s">
        <v>65</v>
      </c>
      <c r="J9" s="272"/>
      <c r="K9" s="261"/>
      <c r="L9" s="262"/>
      <c r="M9" s="205" t="e">
        <f t="shared" si="1"/>
        <v>#DIV/0!</v>
      </c>
      <c r="O9" s="273" t="s">
        <v>65</v>
      </c>
      <c r="P9" s="274"/>
      <c r="Q9" s="263">
        <f t="shared" si="2"/>
        <v>0</v>
      </c>
      <c r="R9" s="264"/>
      <c r="T9" s="88"/>
    </row>
    <row r="10" spans="2:20" ht="13.5" customHeight="1" x14ac:dyDescent="0.5">
      <c r="B10" s="90"/>
      <c r="C10" s="178" t="s">
        <v>66</v>
      </c>
      <c r="D10" s="164"/>
      <c r="E10" s="265"/>
      <c r="F10" s="266"/>
      <c r="G10" s="206" t="e">
        <f t="shared" si="0"/>
        <v>#DIV/0!</v>
      </c>
      <c r="H10" s="92"/>
      <c r="I10" s="178" t="s">
        <v>66</v>
      </c>
      <c r="J10" s="164"/>
      <c r="K10" s="265"/>
      <c r="L10" s="266"/>
      <c r="M10" s="206" t="e">
        <f t="shared" si="1"/>
        <v>#DIV/0!</v>
      </c>
      <c r="O10" s="184" t="s">
        <v>66</v>
      </c>
      <c r="P10" s="185"/>
      <c r="Q10" s="267">
        <f t="shared" si="2"/>
        <v>0</v>
      </c>
      <c r="R10" s="268"/>
      <c r="T10" s="88"/>
    </row>
    <row r="11" spans="2:20" ht="13.5" customHeight="1" x14ac:dyDescent="0.5">
      <c r="B11" s="90"/>
      <c r="C11" s="178" t="s">
        <v>67</v>
      </c>
      <c r="D11" s="164"/>
      <c r="E11" s="265"/>
      <c r="F11" s="266"/>
      <c r="G11" s="206" t="e">
        <f t="shared" si="0"/>
        <v>#DIV/0!</v>
      </c>
      <c r="H11" s="92"/>
      <c r="I11" s="178" t="s">
        <v>67</v>
      </c>
      <c r="J11" s="164"/>
      <c r="K11" s="265"/>
      <c r="L11" s="266"/>
      <c r="M11" s="206" t="e">
        <f t="shared" si="1"/>
        <v>#DIV/0!</v>
      </c>
      <c r="O11" s="184" t="s">
        <v>67</v>
      </c>
      <c r="P11" s="185"/>
      <c r="Q11" s="267">
        <f t="shared" si="2"/>
        <v>0</v>
      </c>
      <c r="R11" s="268"/>
      <c r="T11" s="88"/>
    </row>
    <row r="12" spans="2:20" ht="13.5" customHeight="1" x14ac:dyDescent="0.5">
      <c r="B12" s="90"/>
      <c r="C12" s="180" t="s">
        <v>68</v>
      </c>
      <c r="D12" s="181"/>
      <c r="E12" s="253"/>
      <c r="F12" s="254"/>
      <c r="G12" s="207" t="e">
        <f t="shared" si="0"/>
        <v>#DIV/0!</v>
      </c>
      <c r="H12" s="92"/>
      <c r="I12" s="180" t="s">
        <v>68</v>
      </c>
      <c r="J12" s="181"/>
      <c r="K12" s="253"/>
      <c r="L12" s="254"/>
      <c r="M12" s="207" t="e">
        <f t="shared" si="1"/>
        <v>#DIV/0!</v>
      </c>
      <c r="O12" s="186" t="s">
        <v>68</v>
      </c>
      <c r="P12" s="187"/>
      <c r="Q12" s="255">
        <f t="shared" si="2"/>
        <v>0</v>
      </c>
      <c r="R12" s="256"/>
      <c r="T12" s="88"/>
    </row>
    <row r="13" spans="2:20" ht="13.5" customHeight="1" x14ac:dyDescent="0.5">
      <c r="B13" s="90"/>
      <c r="C13" s="101" t="s">
        <v>69</v>
      </c>
      <c r="D13" s="102"/>
      <c r="E13" s="257">
        <f>E7-E8</f>
        <v>0</v>
      </c>
      <c r="F13" s="258"/>
      <c r="G13" s="208" t="e">
        <f t="shared" si="0"/>
        <v>#DIV/0!</v>
      </c>
      <c r="H13" s="92"/>
      <c r="I13" s="101" t="s">
        <v>69</v>
      </c>
      <c r="J13" s="102"/>
      <c r="K13" s="257">
        <f>K7-K8</f>
        <v>0</v>
      </c>
      <c r="L13" s="258"/>
      <c r="M13" s="208" t="e">
        <f t="shared" si="1"/>
        <v>#DIV/0!</v>
      </c>
      <c r="O13" s="101" t="s">
        <v>69</v>
      </c>
      <c r="P13" s="102"/>
      <c r="Q13" s="257">
        <f t="shared" si="2"/>
        <v>0</v>
      </c>
      <c r="R13" s="258"/>
      <c r="T13" s="88"/>
    </row>
    <row r="14" spans="2:20" ht="13.5" customHeight="1" x14ac:dyDescent="0.5">
      <c r="B14" s="90"/>
      <c r="C14" s="269" t="s">
        <v>70</v>
      </c>
      <c r="D14" s="270"/>
      <c r="E14" s="257">
        <f>SUM(E15:F17)</f>
        <v>0</v>
      </c>
      <c r="F14" s="258"/>
      <c r="G14" s="204" t="e">
        <f t="shared" si="0"/>
        <v>#DIV/0!</v>
      </c>
      <c r="H14" s="92"/>
      <c r="I14" s="269" t="s">
        <v>70</v>
      </c>
      <c r="J14" s="270"/>
      <c r="K14" s="257">
        <f>SUM(K15:L17)</f>
        <v>0</v>
      </c>
      <c r="L14" s="258"/>
      <c r="M14" s="204" t="e">
        <f t="shared" si="1"/>
        <v>#DIV/0!</v>
      </c>
      <c r="O14" s="269" t="s">
        <v>70</v>
      </c>
      <c r="P14" s="270"/>
      <c r="Q14" s="257">
        <f t="shared" si="2"/>
        <v>0</v>
      </c>
      <c r="R14" s="258"/>
      <c r="T14" s="88"/>
    </row>
    <row r="15" spans="2:20" ht="13.5" customHeight="1" x14ac:dyDescent="0.5">
      <c r="B15" s="90"/>
      <c r="C15" s="183" t="s">
        <v>71</v>
      </c>
      <c r="D15" s="162"/>
      <c r="E15" s="261"/>
      <c r="F15" s="262"/>
      <c r="G15" s="205" t="e">
        <f t="shared" si="0"/>
        <v>#DIV/0!</v>
      </c>
      <c r="H15" s="92"/>
      <c r="I15" s="183" t="s">
        <v>71</v>
      </c>
      <c r="J15" s="162"/>
      <c r="K15" s="261"/>
      <c r="L15" s="262"/>
      <c r="M15" s="205" t="e">
        <f t="shared" si="1"/>
        <v>#DIV/0!</v>
      </c>
      <c r="O15" s="188" t="s">
        <v>71</v>
      </c>
      <c r="P15" s="189"/>
      <c r="Q15" s="263">
        <f t="shared" si="2"/>
        <v>0</v>
      </c>
      <c r="R15" s="264"/>
      <c r="T15" s="88"/>
    </row>
    <row r="16" spans="2:20" ht="13.5" customHeight="1" x14ac:dyDescent="0.5">
      <c r="B16" s="90"/>
      <c r="C16" s="178" t="s">
        <v>67</v>
      </c>
      <c r="D16" s="164"/>
      <c r="E16" s="265"/>
      <c r="F16" s="266"/>
      <c r="G16" s="206" t="e">
        <f t="shared" si="0"/>
        <v>#DIV/0!</v>
      </c>
      <c r="H16" s="92"/>
      <c r="I16" s="178" t="s">
        <v>67</v>
      </c>
      <c r="J16" s="164"/>
      <c r="K16" s="265"/>
      <c r="L16" s="266"/>
      <c r="M16" s="206" t="e">
        <f t="shared" si="1"/>
        <v>#DIV/0!</v>
      </c>
      <c r="O16" s="184" t="s">
        <v>67</v>
      </c>
      <c r="P16" s="185"/>
      <c r="Q16" s="267">
        <f t="shared" si="2"/>
        <v>0</v>
      </c>
      <c r="R16" s="268"/>
      <c r="T16" s="88"/>
    </row>
    <row r="17" spans="2:20" ht="13.5" customHeight="1" x14ac:dyDescent="0.5">
      <c r="B17" s="90"/>
      <c r="C17" s="180" t="s">
        <v>68</v>
      </c>
      <c r="D17" s="181"/>
      <c r="E17" s="253"/>
      <c r="F17" s="254"/>
      <c r="G17" s="207" t="e">
        <f t="shared" si="0"/>
        <v>#DIV/0!</v>
      </c>
      <c r="H17" s="92"/>
      <c r="I17" s="180" t="s">
        <v>68</v>
      </c>
      <c r="J17" s="181"/>
      <c r="K17" s="253"/>
      <c r="L17" s="254"/>
      <c r="M17" s="207" t="e">
        <f t="shared" si="1"/>
        <v>#DIV/0!</v>
      </c>
      <c r="O17" s="186" t="s">
        <v>68</v>
      </c>
      <c r="P17" s="187"/>
      <c r="Q17" s="255">
        <f t="shared" si="2"/>
        <v>0</v>
      </c>
      <c r="R17" s="256"/>
      <c r="T17" s="88"/>
    </row>
    <row r="18" spans="2:20" ht="13.5" customHeight="1" x14ac:dyDescent="0.5">
      <c r="B18" s="90"/>
      <c r="C18" s="93" t="s">
        <v>72</v>
      </c>
      <c r="D18" s="94"/>
      <c r="E18" s="257">
        <f>E13-E14</f>
        <v>0</v>
      </c>
      <c r="F18" s="258"/>
      <c r="G18" s="204" t="e">
        <f t="shared" si="0"/>
        <v>#DIV/0!</v>
      </c>
      <c r="H18" s="92"/>
      <c r="I18" s="93" t="s">
        <v>72</v>
      </c>
      <c r="J18" s="94"/>
      <c r="K18" s="257">
        <f>K13-K14</f>
        <v>0</v>
      </c>
      <c r="L18" s="258"/>
      <c r="M18" s="204" t="e">
        <f t="shared" si="1"/>
        <v>#DIV/0!</v>
      </c>
      <c r="O18" s="174" t="s">
        <v>72</v>
      </c>
      <c r="P18" s="175"/>
      <c r="Q18" s="259">
        <f t="shared" si="2"/>
        <v>0</v>
      </c>
      <c r="R18" s="260"/>
      <c r="S18" s="190" t="s">
        <v>105</v>
      </c>
      <c r="T18" s="88"/>
    </row>
    <row r="19" spans="2:20" ht="13.5" customHeight="1" x14ac:dyDescent="0.5">
      <c r="B19" s="86"/>
      <c r="T19" s="88"/>
    </row>
    <row r="20" spans="2:20" ht="13.5" customHeight="1" x14ac:dyDescent="0.5"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00"/>
    </row>
    <row r="21" spans="2:20" ht="19.95" customHeight="1" x14ac:dyDescent="0.5">
      <c r="B21" s="246" t="s">
        <v>73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17" t="s">
        <v>113</v>
      </c>
      <c r="O21" s="218"/>
      <c r="P21" s="218"/>
      <c r="Q21" s="218"/>
      <c r="R21" s="218"/>
      <c r="S21" s="218"/>
      <c r="T21" s="218"/>
    </row>
    <row r="22" spans="2:20" ht="19.2" x14ac:dyDescent="0.5">
      <c r="B22" s="105" t="s">
        <v>97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  <c r="N22" s="105" t="s">
        <v>92</v>
      </c>
      <c r="O22" s="128"/>
      <c r="P22" s="128"/>
      <c r="Q22" s="128"/>
      <c r="R22" s="128"/>
      <c r="S22" s="128"/>
      <c r="T22" s="129"/>
    </row>
    <row r="23" spans="2:20" ht="13.5" customHeight="1" x14ac:dyDescent="0.5">
      <c r="B23" s="83"/>
      <c r="C23" s="97"/>
      <c r="D23" s="97"/>
      <c r="E23" s="97"/>
      <c r="F23" s="97"/>
      <c r="G23" s="84"/>
      <c r="H23" s="84"/>
      <c r="I23" s="84"/>
      <c r="J23" s="84"/>
      <c r="K23" s="84"/>
      <c r="L23" s="84"/>
      <c r="M23" s="85"/>
      <c r="N23" s="83"/>
      <c r="O23" s="84"/>
      <c r="P23" s="84"/>
      <c r="Q23" s="84"/>
      <c r="R23" s="84"/>
      <c r="S23" s="84"/>
      <c r="T23" s="85"/>
    </row>
    <row r="24" spans="2:20" ht="13.5" customHeight="1" x14ac:dyDescent="0.5">
      <c r="B24" s="86"/>
      <c r="C24" s="108"/>
      <c r="D24" s="141"/>
      <c r="E24" s="142"/>
      <c r="F24" s="143"/>
      <c r="I24" s="108"/>
      <c r="J24" s="141"/>
      <c r="K24" s="142"/>
      <c r="L24" s="143"/>
      <c r="M24" s="88"/>
      <c r="N24" s="86"/>
      <c r="T24" s="88"/>
    </row>
    <row r="25" spans="2:20" ht="13.5" customHeight="1" x14ac:dyDescent="0.5">
      <c r="B25" s="86"/>
      <c r="C25" s="109"/>
      <c r="D25" s="144"/>
      <c r="E25" s="145" t="s">
        <v>17</v>
      </c>
      <c r="F25" s="146"/>
      <c r="I25" s="109"/>
      <c r="J25" s="144"/>
      <c r="K25" s="145" t="s">
        <v>17</v>
      </c>
      <c r="L25" s="146"/>
      <c r="M25" s="88"/>
      <c r="N25" s="86"/>
      <c r="O25" s="215" t="s">
        <v>96</v>
      </c>
      <c r="P25" s="216"/>
      <c r="Q25" s="157" t="s">
        <v>88</v>
      </c>
      <c r="R25" s="214" t="s">
        <v>112</v>
      </c>
      <c r="S25" s="214"/>
      <c r="T25" s="88"/>
    </row>
    <row r="26" spans="2:20" ht="13.5" customHeight="1" x14ac:dyDescent="0.5">
      <c r="B26" s="86"/>
      <c r="C26" s="109"/>
      <c r="D26" s="247">
        <f>E46</f>
        <v>0</v>
      </c>
      <c r="E26" s="248"/>
      <c r="F26" s="249"/>
      <c r="I26" s="109"/>
      <c r="J26" s="247">
        <f>K46</f>
        <v>0</v>
      </c>
      <c r="K26" s="248"/>
      <c r="L26" s="249"/>
      <c r="M26" s="88"/>
      <c r="N26" s="86"/>
      <c r="O26" s="161" t="s">
        <v>88</v>
      </c>
      <c r="P26" s="162"/>
      <c r="Q26" s="158">
        <f>Q7</f>
        <v>0</v>
      </c>
      <c r="R26" s="219" t="e">
        <f>Q45*G47</f>
        <v>#DIV/0!</v>
      </c>
      <c r="S26" s="219"/>
      <c r="T26" s="88" t="s">
        <v>106</v>
      </c>
    </row>
    <row r="27" spans="2:20" ht="13.2" customHeight="1" x14ac:dyDescent="0.5">
      <c r="B27" s="86"/>
      <c r="C27" s="109" t="s">
        <v>15</v>
      </c>
      <c r="D27" s="250" t="e">
        <f>G46</f>
        <v>#DIV/0!</v>
      </c>
      <c r="E27" s="251"/>
      <c r="F27" s="252"/>
      <c r="G27" s="149"/>
      <c r="H27" s="149"/>
      <c r="I27" s="134" t="s">
        <v>15</v>
      </c>
      <c r="J27" s="250" t="e">
        <f>J26/I29</f>
        <v>#DIV/0!</v>
      </c>
      <c r="K27" s="251"/>
      <c r="L27" s="252"/>
      <c r="M27" s="88"/>
      <c r="N27" s="86"/>
      <c r="O27" s="163" t="s">
        <v>93</v>
      </c>
      <c r="P27" s="164"/>
      <c r="Q27" s="159" t="s">
        <v>95</v>
      </c>
      <c r="R27" s="220" t="e">
        <f>K45*Q52</f>
        <v>#DIV/0!</v>
      </c>
      <c r="S27" s="220"/>
      <c r="T27" s="88" t="s">
        <v>107</v>
      </c>
    </row>
    <row r="28" spans="2:20" ht="13.5" customHeight="1" x14ac:dyDescent="0.5">
      <c r="B28" s="86"/>
      <c r="C28" s="109"/>
      <c r="D28" s="147"/>
      <c r="E28" s="148"/>
      <c r="F28" s="146"/>
      <c r="I28" s="109"/>
      <c r="J28" s="147"/>
      <c r="K28" s="148"/>
      <c r="L28" s="146"/>
      <c r="M28" s="88"/>
      <c r="N28" s="86"/>
      <c r="O28" s="165" t="s">
        <v>7</v>
      </c>
      <c r="P28" s="168"/>
      <c r="Q28" s="169" t="s">
        <v>95</v>
      </c>
      <c r="R28" s="221">
        <f>Q48*-1</f>
        <v>0</v>
      </c>
      <c r="S28" s="221"/>
      <c r="T28" s="88" t="s">
        <v>108</v>
      </c>
    </row>
    <row r="29" spans="2:20" ht="13.5" customHeight="1" x14ac:dyDescent="0.5">
      <c r="B29" s="86"/>
      <c r="C29" s="110">
        <f>E45</f>
        <v>0</v>
      </c>
      <c r="D29" s="111"/>
      <c r="E29" s="136" t="s">
        <v>74</v>
      </c>
      <c r="F29" s="137"/>
      <c r="I29" s="110">
        <f>K45</f>
        <v>0</v>
      </c>
      <c r="J29" s="111"/>
      <c r="K29" s="136" t="s">
        <v>74</v>
      </c>
      <c r="L29" s="137"/>
      <c r="M29" s="88"/>
      <c r="N29" s="86"/>
      <c r="O29" s="155"/>
      <c r="P29" s="166" t="s">
        <v>20</v>
      </c>
      <c r="Q29" s="170" t="s">
        <v>95</v>
      </c>
      <c r="R29" s="219">
        <f>Q49*-1</f>
        <v>0</v>
      </c>
      <c r="S29" s="219"/>
      <c r="T29" s="88"/>
    </row>
    <row r="30" spans="2:20" ht="13.5" customHeight="1" x14ac:dyDescent="0.5">
      <c r="B30" s="86"/>
      <c r="C30" s="109"/>
      <c r="D30" s="111"/>
      <c r="E30" s="138" t="e">
        <f>F33/D33</f>
        <v>#DIV/0!</v>
      </c>
      <c r="F30" s="135"/>
      <c r="I30" s="109"/>
      <c r="J30" s="111"/>
      <c r="K30" s="138" t="e">
        <f>L33/J33</f>
        <v>#DIV/0!</v>
      </c>
      <c r="L30" s="135"/>
      <c r="M30" s="88"/>
      <c r="N30" s="86"/>
      <c r="O30" s="156"/>
      <c r="P30" s="167" t="s">
        <v>22</v>
      </c>
      <c r="Q30" s="160" t="s">
        <v>95</v>
      </c>
      <c r="R30" s="222">
        <f>Q50*-1</f>
        <v>0</v>
      </c>
      <c r="S30" s="222"/>
      <c r="T30" s="88"/>
    </row>
    <row r="31" spans="2:20" ht="13.5" customHeight="1" x14ac:dyDescent="0.5">
      <c r="B31" s="86"/>
      <c r="C31" s="109"/>
      <c r="D31" s="111"/>
      <c r="E31" s="127"/>
      <c r="F31" s="139"/>
      <c r="I31" s="109"/>
      <c r="J31" s="111"/>
      <c r="K31" s="127"/>
      <c r="L31" s="139"/>
      <c r="M31" s="88"/>
      <c r="N31" s="86"/>
      <c r="O31" s="171" t="s">
        <v>94</v>
      </c>
      <c r="P31" s="172"/>
      <c r="Q31" s="173" t="s">
        <v>95</v>
      </c>
      <c r="R31" s="223" t="e">
        <f>SUM(R26:R28)</f>
        <v>#DIV/0!</v>
      </c>
      <c r="S31" s="223"/>
      <c r="T31" s="191" t="s">
        <v>109</v>
      </c>
    </row>
    <row r="32" spans="2:20" ht="13.5" customHeight="1" x14ac:dyDescent="0.5">
      <c r="B32" s="86"/>
      <c r="C32" s="109"/>
      <c r="D32" s="110" t="s">
        <v>8</v>
      </c>
      <c r="E32" s="127" t="s">
        <v>75</v>
      </c>
      <c r="F32" s="139" t="s">
        <v>19</v>
      </c>
      <c r="I32" s="109"/>
      <c r="J32" s="110" t="s">
        <v>8</v>
      </c>
      <c r="K32" s="127" t="s">
        <v>75</v>
      </c>
      <c r="L32" s="139" t="s">
        <v>19</v>
      </c>
      <c r="M32" s="88"/>
      <c r="N32" s="86"/>
      <c r="S32" s="150"/>
      <c r="T32" s="88"/>
    </row>
    <row r="33" spans="2:20" ht="13.5" customHeight="1" x14ac:dyDescent="0.5">
      <c r="B33" s="86"/>
      <c r="C33" s="109"/>
      <c r="D33" s="110">
        <f>E47</f>
        <v>0</v>
      </c>
      <c r="E33" s="127">
        <f>E48</f>
        <v>0</v>
      </c>
      <c r="F33" s="139">
        <f>E49</f>
        <v>0</v>
      </c>
      <c r="H33" s="112"/>
      <c r="I33" s="109"/>
      <c r="J33" s="110">
        <f>K47</f>
        <v>0</v>
      </c>
      <c r="K33" s="127">
        <f>K48</f>
        <v>0</v>
      </c>
      <c r="L33" s="139">
        <f>K49</f>
        <v>0</v>
      </c>
      <c r="M33" s="88"/>
      <c r="N33" s="122" t="s">
        <v>98</v>
      </c>
      <c r="O33" s="79" t="s">
        <v>111</v>
      </c>
      <c r="S33" s="150"/>
      <c r="T33" s="88"/>
    </row>
    <row r="34" spans="2:20" ht="13.5" customHeight="1" x14ac:dyDescent="0.5">
      <c r="B34" s="86"/>
      <c r="C34" s="113"/>
      <c r="D34" s="113"/>
      <c r="E34" s="127"/>
      <c r="F34" s="140"/>
      <c r="H34" s="112"/>
      <c r="I34" s="113"/>
      <c r="J34" s="113"/>
      <c r="K34" s="127"/>
      <c r="L34" s="140"/>
      <c r="M34" s="88"/>
      <c r="N34" s="122" t="s">
        <v>102</v>
      </c>
      <c r="O34" s="79" t="s">
        <v>104</v>
      </c>
      <c r="S34" s="151"/>
      <c r="T34" s="88"/>
    </row>
    <row r="35" spans="2:20" ht="13.5" customHeight="1" x14ac:dyDescent="0.5">
      <c r="B35" s="86"/>
      <c r="C35" s="113"/>
      <c r="D35" s="113"/>
      <c r="E35" s="139"/>
      <c r="F35" s="139" t="s">
        <v>21</v>
      </c>
      <c r="I35" s="113"/>
      <c r="J35" s="113"/>
      <c r="K35" s="139"/>
      <c r="L35" s="139" t="s">
        <v>21</v>
      </c>
      <c r="M35" s="88"/>
      <c r="N35" s="122"/>
      <c r="O35" s="79" t="s">
        <v>100</v>
      </c>
      <c r="S35" s="150"/>
      <c r="T35" s="88"/>
    </row>
    <row r="36" spans="2:20" ht="13.5" customHeight="1" x14ac:dyDescent="0.5">
      <c r="B36" s="86"/>
      <c r="C36" s="113"/>
      <c r="D36" s="113"/>
      <c r="E36" s="139"/>
      <c r="F36" s="139">
        <f>E50</f>
        <v>0</v>
      </c>
      <c r="I36" s="113"/>
      <c r="J36" s="113"/>
      <c r="K36" s="139"/>
      <c r="L36" s="139">
        <f>K50</f>
        <v>0</v>
      </c>
      <c r="M36" s="88"/>
      <c r="N36" s="122" t="s">
        <v>102</v>
      </c>
      <c r="O36" s="79" t="s">
        <v>103</v>
      </c>
      <c r="S36" s="150"/>
      <c r="T36" s="88"/>
    </row>
    <row r="37" spans="2:20" ht="13.5" customHeight="1" x14ac:dyDescent="0.5">
      <c r="B37" s="86"/>
      <c r="C37" s="238" t="s">
        <v>76</v>
      </c>
      <c r="D37" s="239"/>
      <c r="E37" s="140"/>
      <c r="F37" s="140"/>
      <c r="I37" s="238" t="s">
        <v>76</v>
      </c>
      <c r="J37" s="239"/>
      <c r="K37" s="140"/>
      <c r="L37" s="140"/>
      <c r="M37" s="88"/>
      <c r="N37" s="86"/>
      <c r="O37" s="79" t="s">
        <v>101</v>
      </c>
      <c r="S37" s="152"/>
      <c r="T37" s="88"/>
    </row>
    <row r="38" spans="2:20" ht="13.5" customHeight="1" x14ac:dyDescent="0.5">
      <c r="B38" s="86"/>
      <c r="C38" s="240" t="e">
        <f>D33/C29</f>
        <v>#DIV/0!</v>
      </c>
      <c r="D38" s="241"/>
      <c r="E38" s="242" t="s">
        <v>82</v>
      </c>
      <c r="F38" s="244">
        <f>E51</f>
        <v>0</v>
      </c>
      <c r="I38" s="240" t="e">
        <f>J33/I29</f>
        <v>#DIV/0!</v>
      </c>
      <c r="J38" s="241"/>
      <c r="K38" s="242" t="s">
        <v>82</v>
      </c>
      <c r="L38" s="244">
        <f>K51</f>
        <v>0</v>
      </c>
      <c r="M38" s="88"/>
      <c r="N38" s="122" t="s">
        <v>98</v>
      </c>
      <c r="O38" s="79" t="s">
        <v>110</v>
      </c>
      <c r="S38" s="153"/>
      <c r="T38" s="88"/>
    </row>
    <row r="39" spans="2:20" ht="13.5" customHeight="1" x14ac:dyDescent="0.5">
      <c r="B39" s="86"/>
      <c r="C39" s="132"/>
      <c r="D39" s="133"/>
      <c r="E39" s="243"/>
      <c r="F39" s="245"/>
      <c r="I39" s="132"/>
      <c r="J39" s="133"/>
      <c r="K39" s="243"/>
      <c r="L39" s="245"/>
      <c r="M39" s="88"/>
      <c r="N39" s="86"/>
      <c r="S39" s="152"/>
      <c r="T39" s="88"/>
    </row>
    <row r="40" spans="2:20" ht="13.5" customHeight="1" x14ac:dyDescent="0.5">
      <c r="B40" s="86"/>
      <c r="M40" s="88"/>
      <c r="N40" s="86"/>
      <c r="S40" s="154"/>
      <c r="T40" s="88"/>
    </row>
    <row r="41" spans="2:20" ht="13.5" customHeight="1" x14ac:dyDescent="0.5">
      <c r="B41" s="86"/>
      <c r="E41" s="112" t="s">
        <v>91</v>
      </c>
      <c r="F41" s="115">
        <f>SUM(E11,E16,E18)</f>
        <v>0</v>
      </c>
      <c r="G41" s="92"/>
      <c r="K41" s="112" t="s">
        <v>91</v>
      </c>
      <c r="L41" s="115">
        <f>SUM(K11,K16,K18)</f>
        <v>0</v>
      </c>
      <c r="M41" s="88"/>
      <c r="N41" s="122" t="s">
        <v>98</v>
      </c>
      <c r="O41" s="79" t="s">
        <v>99</v>
      </c>
      <c r="Q41" s="114"/>
      <c r="R41" s="115"/>
      <c r="S41" s="92"/>
      <c r="T41" s="88"/>
    </row>
    <row r="42" spans="2:20" ht="13.5" customHeight="1" x14ac:dyDescent="0.5">
      <c r="B42" s="98"/>
      <c r="C42" s="99"/>
      <c r="D42" s="99"/>
      <c r="E42" s="116"/>
      <c r="F42" s="116"/>
      <c r="G42" s="104"/>
      <c r="H42" s="104"/>
      <c r="I42" s="104"/>
      <c r="J42" s="104"/>
      <c r="K42" s="104"/>
      <c r="L42" s="104"/>
      <c r="M42" s="100"/>
      <c r="N42" s="98"/>
      <c r="O42" s="99"/>
      <c r="P42" s="99"/>
      <c r="Q42" s="116"/>
      <c r="R42" s="116"/>
      <c r="S42" s="104"/>
      <c r="T42" s="100"/>
    </row>
    <row r="43" spans="2:20" ht="13.5" customHeight="1" x14ac:dyDescent="0.5">
      <c r="B43" s="83"/>
      <c r="C43" s="84"/>
      <c r="D43" s="84"/>
      <c r="E43" s="117"/>
      <c r="F43" s="117"/>
      <c r="G43" s="96"/>
      <c r="H43" s="96"/>
      <c r="I43" s="96"/>
      <c r="J43" s="96"/>
      <c r="K43" s="96"/>
      <c r="L43" s="96"/>
      <c r="M43" s="84"/>
      <c r="N43" s="84"/>
      <c r="O43" s="84"/>
      <c r="P43" s="84"/>
      <c r="Q43" s="84"/>
      <c r="R43" s="84"/>
      <c r="S43" s="84"/>
      <c r="T43" s="85"/>
    </row>
    <row r="44" spans="2:20" ht="13.5" customHeight="1" x14ac:dyDescent="0.5">
      <c r="B44" s="86"/>
      <c r="C44" s="79" t="s">
        <v>85</v>
      </c>
      <c r="E44" s="89"/>
      <c r="F44" s="89"/>
      <c r="G44" s="92"/>
      <c r="H44" s="92"/>
      <c r="I44" s="79" t="s">
        <v>86</v>
      </c>
      <c r="K44" s="89"/>
      <c r="L44" s="89"/>
      <c r="M44" s="92"/>
      <c r="O44" s="79" t="s">
        <v>89</v>
      </c>
      <c r="T44" s="88"/>
    </row>
    <row r="45" spans="2:20" ht="13.5" customHeight="1" x14ac:dyDescent="0.5">
      <c r="B45" s="90"/>
      <c r="C45" s="192" t="s">
        <v>63</v>
      </c>
      <c r="D45" s="193"/>
      <c r="E45" s="228">
        <f>E7</f>
        <v>0</v>
      </c>
      <c r="F45" s="229"/>
      <c r="G45" s="209" t="e">
        <f t="shared" ref="G45:G51" si="3">E45/$E$45</f>
        <v>#DIV/0!</v>
      </c>
      <c r="H45" s="92"/>
      <c r="I45" s="192" t="s">
        <v>63</v>
      </c>
      <c r="J45" s="193"/>
      <c r="K45" s="228">
        <f>K7</f>
        <v>0</v>
      </c>
      <c r="L45" s="229"/>
      <c r="M45" s="209" t="e">
        <f t="shared" ref="M45:M51" si="4">K45/$K$45</f>
        <v>#DIV/0!</v>
      </c>
      <c r="O45" s="192" t="s">
        <v>63</v>
      </c>
      <c r="P45" s="193"/>
      <c r="Q45" s="228">
        <f t="shared" ref="Q45:Q52" si="5">K45-E45</f>
        <v>0</v>
      </c>
      <c r="R45" s="229"/>
      <c r="T45" s="88"/>
    </row>
    <row r="46" spans="2:20" ht="13.5" customHeight="1" x14ac:dyDescent="0.5">
      <c r="B46" s="90"/>
      <c r="C46" s="195" t="s">
        <v>78</v>
      </c>
      <c r="D46" s="196"/>
      <c r="E46" s="230">
        <f>E9</f>
        <v>0</v>
      </c>
      <c r="F46" s="231"/>
      <c r="G46" s="210" t="e">
        <f t="shared" si="3"/>
        <v>#DIV/0!</v>
      </c>
      <c r="H46" s="92"/>
      <c r="I46" s="195" t="s">
        <v>78</v>
      </c>
      <c r="J46" s="196"/>
      <c r="K46" s="230">
        <f>K9</f>
        <v>0</v>
      </c>
      <c r="L46" s="231"/>
      <c r="M46" s="210" t="e">
        <f t="shared" si="4"/>
        <v>#DIV/0!</v>
      </c>
      <c r="O46" s="195" t="s">
        <v>78</v>
      </c>
      <c r="P46" s="196"/>
      <c r="Q46" s="230">
        <f t="shared" si="5"/>
        <v>0</v>
      </c>
      <c r="R46" s="231"/>
      <c r="T46" s="88"/>
    </row>
    <row r="47" spans="2:20" ht="13.5" customHeight="1" x14ac:dyDescent="0.5">
      <c r="B47" s="90"/>
      <c r="C47" s="198" t="s">
        <v>79</v>
      </c>
      <c r="D47" s="199"/>
      <c r="E47" s="232">
        <f>E45-E46</f>
        <v>0</v>
      </c>
      <c r="F47" s="233"/>
      <c r="G47" s="211" t="e">
        <f t="shared" si="3"/>
        <v>#DIV/0!</v>
      </c>
      <c r="H47" s="92"/>
      <c r="I47" s="198" t="s">
        <v>79</v>
      </c>
      <c r="J47" s="199"/>
      <c r="K47" s="232">
        <f>K45-K46</f>
        <v>0</v>
      </c>
      <c r="L47" s="233"/>
      <c r="M47" s="211" t="e">
        <f t="shared" si="4"/>
        <v>#DIV/0!</v>
      </c>
      <c r="N47" s="112"/>
      <c r="O47" s="198" t="s">
        <v>79</v>
      </c>
      <c r="P47" s="199"/>
      <c r="Q47" s="232">
        <f t="shared" si="5"/>
        <v>0</v>
      </c>
      <c r="R47" s="233"/>
      <c r="T47" s="88"/>
    </row>
    <row r="48" spans="2:20" ht="13.5" customHeight="1" x14ac:dyDescent="0.5">
      <c r="B48" s="90"/>
      <c r="C48" s="118" t="s">
        <v>80</v>
      </c>
      <c r="D48" s="119"/>
      <c r="E48" s="236">
        <f>SUM(E49:F50)</f>
        <v>0</v>
      </c>
      <c r="F48" s="237"/>
      <c r="G48" s="212" t="e">
        <f t="shared" si="3"/>
        <v>#DIV/0!</v>
      </c>
      <c r="H48" s="92"/>
      <c r="I48" s="118" t="s">
        <v>80</v>
      </c>
      <c r="J48" s="119"/>
      <c r="K48" s="236">
        <f>SUM(K49:L50)</f>
        <v>0</v>
      </c>
      <c r="L48" s="237"/>
      <c r="M48" s="212" t="e">
        <f t="shared" si="4"/>
        <v>#DIV/0!</v>
      </c>
      <c r="N48" s="112"/>
      <c r="O48" s="118" t="s">
        <v>80</v>
      </c>
      <c r="P48" s="119"/>
      <c r="Q48" s="224">
        <f t="shared" si="5"/>
        <v>0</v>
      </c>
      <c r="R48" s="225"/>
      <c r="T48" s="88"/>
    </row>
    <row r="49" spans="2:20" ht="13.5" customHeight="1" x14ac:dyDescent="0.5">
      <c r="B49" s="90"/>
      <c r="C49" s="123"/>
      <c r="D49" s="201" t="s">
        <v>81</v>
      </c>
      <c r="E49" s="234">
        <f>E10+E15</f>
        <v>0</v>
      </c>
      <c r="F49" s="234"/>
      <c r="G49" s="209" t="e">
        <f t="shared" si="3"/>
        <v>#DIV/0!</v>
      </c>
      <c r="H49" s="92"/>
      <c r="I49" s="123"/>
      <c r="J49" s="201" t="s">
        <v>81</v>
      </c>
      <c r="K49" s="234">
        <f>K10+K15</f>
        <v>0</v>
      </c>
      <c r="L49" s="234"/>
      <c r="M49" s="209" t="e">
        <f t="shared" si="4"/>
        <v>#DIV/0!</v>
      </c>
      <c r="N49" s="112"/>
      <c r="O49" s="123"/>
      <c r="P49" s="201" t="s">
        <v>81</v>
      </c>
      <c r="Q49" s="228">
        <f t="shared" si="5"/>
        <v>0</v>
      </c>
      <c r="R49" s="229"/>
      <c r="T49" s="88"/>
    </row>
    <row r="50" spans="2:20" ht="13.5" customHeight="1" x14ac:dyDescent="0.5">
      <c r="B50" s="90"/>
      <c r="C50" s="125"/>
      <c r="D50" s="202" t="s">
        <v>77</v>
      </c>
      <c r="E50" s="235">
        <f>SUM(E11:F12,E16:F17)</f>
        <v>0</v>
      </c>
      <c r="F50" s="235"/>
      <c r="G50" s="211" t="e">
        <f t="shared" si="3"/>
        <v>#DIV/0!</v>
      </c>
      <c r="H50" s="92"/>
      <c r="I50" s="125"/>
      <c r="J50" s="202" t="s">
        <v>77</v>
      </c>
      <c r="K50" s="235">
        <f>SUM(K11:L12,K16:L17)</f>
        <v>0</v>
      </c>
      <c r="L50" s="235"/>
      <c r="M50" s="211" t="e">
        <f t="shared" si="4"/>
        <v>#DIV/0!</v>
      </c>
      <c r="N50" s="112"/>
      <c r="O50" s="125"/>
      <c r="P50" s="202" t="s">
        <v>77</v>
      </c>
      <c r="Q50" s="232">
        <f t="shared" si="5"/>
        <v>0</v>
      </c>
      <c r="R50" s="233"/>
      <c r="T50" s="88"/>
    </row>
    <row r="51" spans="2:20" ht="13.5" customHeight="1" x14ac:dyDescent="0.5">
      <c r="B51" s="90"/>
      <c r="C51" s="121" t="s">
        <v>82</v>
      </c>
      <c r="D51" s="82"/>
      <c r="E51" s="224">
        <f>E47-E48</f>
        <v>0</v>
      </c>
      <c r="F51" s="225"/>
      <c r="G51" s="213" t="e">
        <f t="shared" si="3"/>
        <v>#DIV/0!</v>
      </c>
      <c r="H51" s="92"/>
      <c r="I51" s="121" t="s">
        <v>82</v>
      </c>
      <c r="J51" s="82"/>
      <c r="K51" s="224">
        <f>K47-K48</f>
        <v>0</v>
      </c>
      <c r="L51" s="225"/>
      <c r="M51" s="213" t="e">
        <f t="shared" si="4"/>
        <v>#DIV/0!</v>
      </c>
      <c r="N51" s="112"/>
      <c r="O51" s="121" t="s">
        <v>82</v>
      </c>
      <c r="P51" s="82"/>
      <c r="Q51" s="224">
        <f t="shared" si="5"/>
        <v>0</v>
      </c>
      <c r="R51" s="225"/>
      <c r="T51" s="88"/>
    </row>
    <row r="52" spans="2:20" ht="13.5" customHeight="1" x14ac:dyDescent="0.5">
      <c r="B52" s="86"/>
      <c r="C52" s="121" t="s">
        <v>90</v>
      </c>
      <c r="D52" s="82"/>
      <c r="E52" s="226" t="e">
        <f>E47/E45</f>
        <v>#DIV/0!</v>
      </c>
      <c r="F52" s="227"/>
      <c r="G52" s="124"/>
      <c r="I52" s="121" t="s">
        <v>90</v>
      </c>
      <c r="J52" s="82"/>
      <c r="K52" s="226" t="e">
        <f>K47/K45</f>
        <v>#DIV/0!</v>
      </c>
      <c r="L52" s="227"/>
      <c r="M52" s="124"/>
      <c r="O52" s="121" t="s">
        <v>90</v>
      </c>
      <c r="P52" s="82"/>
      <c r="Q52" s="226" t="e">
        <f t="shared" si="5"/>
        <v>#DIV/0!</v>
      </c>
      <c r="R52" s="227"/>
      <c r="T52" s="88"/>
    </row>
    <row r="53" spans="2:20" ht="13.5" customHeight="1" x14ac:dyDescent="0.5">
      <c r="B53" s="98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100"/>
    </row>
    <row r="54" spans="2:20" ht="13.5" customHeight="1" x14ac:dyDescent="0.5"/>
  </sheetData>
  <mergeCells count="88">
    <mergeCell ref="Q9:R9"/>
    <mergeCell ref="E7:F7"/>
    <mergeCell ref="K7:L7"/>
    <mergeCell ref="Q7:R7"/>
    <mergeCell ref="E8:F8"/>
    <mergeCell ref="K8:L8"/>
    <mergeCell ref="Q8:R8"/>
    <mergeCell ref="C9:D9"/>
    <mergeCell ref="E9:F9"/>
    <mergeCell ref="I9:J9"/>
    <mergeCell ref="K9:L9"/>
    <mergeCell ref="O9:P9"/>
    <mergeCell ref="E10:F10"/>
    <mergeCell ref="K10:L10"/>
    <mergeCell ref="Q10:R10"/>
    <mergeCell ref="E11:F11"/>
    <mergeCell ref="K11:L11"/>
    <mergeCell ref="Q11:R11"/>
    <mergeCell ref="Q14:R14"/>
    <mergeCell ref="E12:F12"/>
    <mergeCell ref="K12:L12"/>
    <mergeCell ref="Q12:R12"/>
    <mergeCell ref="E13:F13"/>
    <mergeCell ref="K13:L13"/>
    <mergeCell ref="Q13:R13"/>
    <mergeCell ref="C14:D14"/>
    <mergeCell ref="E14:F14"/>
    <mergeCell ref="I14:J14"/>
    <mergeCell ref="K14:L14"/>
    <mergeCell ref="O14:P14"/>
    <mergeCell ref="E15:F15"/>
    <mergeCell ref="K15:L15"/>
    <mergeCell ref="Q15:R15"/>
    <mergeCell ref="E16:F16"/>
    <mergeCell ref="K16:L16"/>
    <mergeCell ref="Q16:R16"/>
    <mergeCell ref="E17:F17"/>
    <mergeCell ref="K17:L17"/>
    <mergeCell ref="Q17:R17"/>
    <mergeCell ref="E18:F18"/>
    <mergeCell ref="K18:L18"/>
    <mergeCell ref="Q18:R18"/>
    <mergeCell ref="B21:M21"/>
    <mergeCell ref="D26:F26"/>
    <mergeCell ref="J26:L26"/>
    <mergeCell ref="D27:F27"/>
    <mergeCell ref="J27:L27"/>
    <mergeCell ref="K45:L45"/>
    <mergeCell ref="E38:E39"/>
    <mergeCell ref="F38:F39"/>
    <mergeCell ref="K38:K39"/>
    <mergeCell ref="L38:L39"/>
    <mergeCell ref="C37:D37"/>
    <mergeCell ref="I37:J37"/>
    <mergeCell ref="C38:D38"/>
    <mergeCell ref="I38:J38"/>
    <mergeCell ref="E45:F45"/>
    <mergeCell ref="K46:L46"/>
    <mergeCell ref="E47:F47"/>
    <mergeCell ref="K47:L47"/>
    <mergeCell ref="E48:F48"/>
    <mergeCell ref="K48:L48"/>
    <mergeCell ref="E52:F52"/>
    <mergeCell ref="K52:L52"/>
    <mergeCell ref="Q52:R52"/>
    <mergeCell ref="Q45:R45"/>
    <mergeCell ref="Q46:R46"/>
    <mergeCell ref="Q47:R47"/>
    <mergeCell ref="Q48:R48"/>
    <mergeCell ref="Q49:R49"/>
    <mergeCell ref="Q50:R50"/>
    <mergeCell ref="E49:F49"/>
    <mergeCell ref="K49:L49"/>
    <mergeCell ref="E50:F50"/>
    <mergeCell ref="K50:L50"/>
    <mergeCell ref="E51:F51"/>
    <mergeCell ref="K51:L51"/>
    <mergeCell ref="E46:F46"/>
    <mergeCell ref="R28:S28"/>
    <mergeCell ref="R29:S29"/>
    <mergeCell ref="R30:S30"/>
    <mergeCell ref="R31:S31"/>
    <mergeCell ref="Q51:R51"/>
    <mergeCell ref="R25:S25"/>
    <mergeCell ref="O25:P25"/>
    <mergeCell ref="N21:T21"/>
    <mergeCell ref="R26:S26"/>
    <mergeCell ref="R27:S27"/>
  </mergeCells>
  <phoneticPr fontId="2"/>
  <printOptions horizontalCentered="1"/>
  <pageMargins left="0.39370078740157483" right="0.39370078740157483" top="0.11811023622047245" bottom="0.27559055118110237" header="0.31496062992125984" footer="7.874015748031496E-2"/>
  <pageSetup paperSize="9" scale="74" orientation="landscape" horizontalDpi="0" verticalDpi="0" r:id="rId1"/>
  <headerFooter>
    <oddFooter>&amp;ROFFICE AIR All rights reserved.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E924-6002-4DA5-8177-0DA3DB92E73E}">
  <dimension ref="B1:H22"/>
  <sheetViews>
    <sheetView zoomScale="75" zoomScaleNormal="75" workbookViewId="0">
      <selection activeCell="L9" sqref="L9"/>
    </sheetView>
  </sheetViews>
  <sheetFormatPr defaultRowHeight="22.05" customHeight="1" x14ac:dyDescent="0.5"/>
  <cols>
    <col min="1" max="1" width="1.6328125" customWidth="1"/>
    <col min="2" max="2" width="2.90625" style="301" bestFit="1" customWidth="1"/>
    <col min="3" max="3" width="4" style="52" bestFit="1" customWidth="1"/>
    <col min="4" max="4" width="68.6328125" style="52" customWidth="1"/>
    <col min="8" max="8" width="8.7265625" customWidth="1"/>
  </cols>
  <sheetData>
    <row r="1" spans="2:8" s="69" customFormat="1" ht="24" customHeight="1" x14ac:dyDescent="0.5">
      <c r="B1" s="300"/>
      <c r="C1" s="78" t="s">
        <v>44</v>
      </c>
      <c r="D1" s="77"/>
      <c r="E1" s="287" t="s">
        <v>45</v>
      </c>
      <c r="F1" s="287" t="s">
        <v>46</v>
      </c>
      <c r="G1" s="287" t="s">
        <v>52</v>
      </c>
      <c r="H1" s="285"/>
    </row>
    <row r="2" spans="2:8" ht="22.05" customHeight="1" x14ac:dyDescent="0.5">
      <c r="C2" s="54" t="s">
        <v>27</v>
      </c>
      <c r="D2" s="65"/>
      <c r="E2" s="287"/>
      <c r="F2" s="287"/>
      <c r="G2" s="287"/>
      <c r="H2" s="286"/>
    </row>
    <row r="3" spans="2:8" ht="22.05" customHeight="1" x14ac:dyDescent="0.5">
      <c r="C3" s="55">
        <v>1</v>
      </c>
      <c r="D3" s="71" t="s">
        <v>32</v>
      </c>
      <c r="E3" s="53"/>
      <c r="F3" s="53"/>
      <c r="G3" s="53"/>
      <c r="H3" s="279" t="s">
        <v>56</v>
      </c>
    </row>
    <row r="4" spans="2:8" ht="17.399999999999999" x14ac:dyDescent="0.5">
      <c r="C4" s="57"/>
      <c r="D4" s="76" t="s">
        <v>28</v>
      </c>
      <c r="E4" s="58"/>
      <c r="F4" s="58"/>
      <c r="G4" s="58"/>
      <c r="H4" s="280"/>
    </row>
    <row r="5" spans="2:8" ht="22.05" customHeight="1" x14ac:dyDescent="0.5">
      <c r="B5" s="301" t="s">
        <v>98</v>
      </c>
      <c r="C5" s="59">
        <v>2</v>
      </c>
      <c r="D5" s="72" t="s">
        <v>33</v>
      </c>
      <c r="E5" s="60"/>
      <c r="F5" s="60"/>
      <c r="G5" s="60"/>
      <c r="H5" s="280"/>
    </row>
    <row r="6" spans="2:8" ht="17.399999999999999" x14ac:dyDescent="0.5">
      <c r="C6" s="57"/>
      <c r="D6" s="76" t="s">
        <v>34</v>
      </c>
      <c r="E6" s="58"/>
      <c r="F6" s="58"/>
      <c r="G6" s="58"/>
      <c r="H6" s="280"/>
    </row>
    <row r="7" spans="2:8" ht="25.95" customHeight="1" x14ac:dyDescent="0.5">
      <c r="B7" s="301" t="s">
        <v>98</v>
      </c>
      <c r="C7" s="63">
        <v>3</v>
      </c>
      <c r="D7" s="73" t="s">
        <v>35</v>
      </c>
      <c r="E7" s="64"/>
      <c r="F7" s="64"/>
      <c r="G7" s="64"/>
      <c r="H7" s="280"/>
    </row>
    <row r="8" spans="2:8" ht="25.95" customHeight="1" x14ac:dyDescent="0.5">
      <c r="C8" s="63">
        <v>4</v>
      </c>
      <c r="D8" s="73" t="s">
        <v>36</v>
      </c>
      <c r="E8" s="64"/>
      <c r="F8" s="64"/>
      <c r="G8" s="64"/>
      <c r="H8" s="280"/>
    </row>
    <row r="9" spans="2:8" ht="25.95" customHeight="1" x14ac:dyDescent="0.5">
      <c r="C9" s="61">
        <v>5</v>
      </c>
      <c r="D9" s="74" t="s">
        <v>37</v>
      </c>
      <c r="E9" s="62"/>
      <c r="F9" s="62"/>
      <c r="G9" s="62"/>
      <c r="H9" s="280"/>
    </row>
    <row r="10" spans="2:8" ht="22.05" customHeight="1" x14ac:dyDescent="0.5">
      <c r="C10" s="54" t="s">
        <v>29</v>
      </c>
      <c r="D10" s="75"/>
      <c r="E10" s="66" t="s">
        <v>47</v>
      </c>
      <c r="F10" s="66" t="s">
        <v>47</v>
      </c>
      <c r="G10" s="66" t="s">
        <v>47</v>
      </c>
      <c r="H10" s="281"/>
    </row>
    <row r="11" spans="2:8" ht="22.05" customHeight="1" x14ac:dyDescent="0.5">
      <c r="B11" s="301" t="s">
        <v>98</v>
      </c>
      <c r="C11" s="55">
        <v>6</v>
      </c>
      <c r="D11" s="71" t="s">
        <v>38</v>
      </c>
      <c r="E11" s="53"/>
      <c r="F11" s="53"/>
      <c r="G11" s="53"/>
      <c r="H11" s="282" t="s">
        <v>57</v>
      </c>
    </row>
    <row r="12" spans="2:8" ht="17.399999999999999" x14ac:dyDescent="0.5">
      <c r="C12" s="57"/>
      <c r="D12" s="76" t="s">
        <v>30</v>
      </c>
      <c r="E12" s="58"/>
      <c r="F12" s="58"/>
      <c r="G12" s="58"/>
      <c r="H12" s="283"/>
    </row>
    <row r="13" spans="2:8" ht="25.95" customHeight="1" x14ac:dyDescent="0.5">
      <c r="C13" s="61">
        <v>7</v>
      </c>
      <c r="D13" s="74" t="s">
        <v>39</v>
      </c>
      <c r="E13" s="62"/>
      <c r="F13" s="62"/>
      <c r="G13" s="62"/>
      <c r="H13" s="283"/>
    </row>
    <row r="14" spans="2:8" ht="22.05" customHeight="1" x14ac:dyDescent="0.5">
      <c r="C14" s="54" t="s">
        <v>31</v>
      </c>
      <c r="D14" s="75"/>
      <c r="E14" s="66" t="s">
        <v>47</v>
      </c>
      <c r="F14" s="66" t="s">
        <v>47</v>
      </c>
      <c r="G14" s="66" t="s">
        <v>47</v>
      </c>
      <c r="H14" s="284"/>
    </row>
    <row r="15" spans="2:8" ht="22.05" customHeight="1" x14ac:dyDescent="0.5">
      <c r="C15" s="55">
        <v>8</v>
      </c>
      <c r="D15" s="71" t="s">
        <v>40</v>
      </c>
      <c r="E15" s="53"/>
      <c r="F15" s="53"/>
      <c r="G15" s="53"/>
      <c r="H15" s="279" t="s">
        <v>58</v>
      </c>
    </row>
    <row r="16" spans="2:8" ht="17.399999999999999" x14ac:dyDescent="0.5">
      <c r="C16" s="57"/>
      <c r="D16" s="76" t="s">
        <v>41</v>
      </c>
      <c r="E16" s="58"/>
      <c r="F16" s="58"/>
      <c r="G16" s="58"/>
      <c r="H16" s="280"/>
    </row>
    <row r="17" spans="3:8" ht="25.95" customHeight="1" x14ac:dyDescent="0.5">
      <c r="C17" s="63">
        <v>9</v>
      </c>
      <c r="D17" s="73" t="s">
        <v>42</v>
      </c>
      <c r="E17" s="64"/>
      <c r="F17" s="64"/>
      <c r="G17" s="64"/>
      <c r="H17" s="280"/>
    </row>
    <row r="18" spans="3:8" ht="25.95" customHeight="1" x14ac:dyDescent="0.5">
      <c r="C18" s="61">
        <v>10</v>
      </c>
      <c r="D18" s="74" t="s">
        <v>43</v>
      </c>
      <c r="E18" s="62"/>
      <c r="F18" s="62"/>
      <c r="G18" s="62"/>
      <c r="H18" s="280"/>
    </row>
    <row r="19" spans="3:8" ht="22.05" customHeight="1" x14ac:dyDescent="0.5">
      <c r="C19" s="54"/>
      <c r="D19" s="65"/>
      <c r="E19" s="66" t="s">
        <v>47</v>
      </c>
      <c r="F19" s="66" t="s">
        <v>47</v>
      </c>
      <c r="G19" s="66" t="s">
        <v>47</v>
      </c>
      <c r="H19" s="281"/>
    </row>
    <row r="20" spans="3:8" ht="22.05" customHeight="1" x14ac:dyDescent="0.5">
      <c r="C20" s="67"/>
      <c r="D20" s="70" t="s">
        <v>53</v>
      </c>
      <c r="E20" s="56" t="s">
        <v>49</v>
      </c>
      <c r="F20" s="56" t="s">
        <v>48</v>
      </c>
      <c r="G20" s="56" t="s">
        <v>50</v>
      </c>
      <c r="H20" s="56" t="s">
        <v>55</v>
      </c>
    </row>
    <row r="21" spans="3:8" ht="30" customHeight="1" x14ac:dyDescent="0.5">
      <c r="C21" s="67"/>
      <c r="D21" s="70" t="s">
        <v>54</v>
      </c>
      <c r="E21" s="68" t="s">
        <v>51</v>
      </c>
      <c r="F21" s="68" t="s">
        <v>51</v>
      </c>
      <c r="G21" s="68" t="s">
        <v>51</v>
      </c>
      <c r="H21" s="68" t="s">
        <v>51</v>
      </c>
    </row>
    <row r="22" spans="3:8" ht="22.05" customHeight="1" x14ac:dyDescent="0.5">
      <c r="C22" s="52" t="s">
        <v>132</v>
      </c>
    </row>
  </sheetData>
  <mergeCells count="7">
    <mergeCell ref="H3:H10"/>
    <mergeCell ref="H11:H14"/>
    <mergeCell ref="H15:H19"/>
    <mergeCell ref="H1:H2"/>
    <mergeCell ref="E1:E2"/>
    <mergeCell ref="F1:F2"/>
    <mergeCell ref="G1:G2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horizontalDpi="0" verticalDpi="0" r:id="rId1"/>
  <headerFooter>
    <oddFooter>&amp;R&amp;9OFFICE AIR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利益感度分析の考え方</vt:lpstr>
      <vt:lpstr>記入例</vt:lpstr>
      <vt:lpstr>記入様式</vt:lpstr>
      <vt:lpstr>チェックリスト</vt:lpstr>
      <vt:lpstr>チェックリスト!Print_Area</vt:lpstr>
      <vt:lpstr>利益感度分析の考え方!Print_Area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AIR</dc:creator>
  <cp:lastModifiedBy>祐姫 片山</cp:lastModifiedBy>
  <cp:lastPrinted>2025-12-20T09:00:47Z</cp:lastPrinted>
  <dcterms:created xsi:type="dcterms:W3CDTF">2025-12-20T03:38:14Z</dcterms:created>
  <dcterms:modified xsi:type="dcterms:W3CDTF">2025-12-20T09:01:07Z</dcterms:modified>
</cp:coreProperties>
</file>