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\Documents\★★COMPANY\メディア\記事\1.作成記事\"/>
    </mc:Choice>
  </mc:AlternateContent>
  <bookViews>
    <workbookView xWindow="0" yWindow="0" windowWidth="19200" windowHeight="8060" tabRatio="691" activeTab="4" xr2:uid="{8A08F899-3A58-4751-89B9-9E004180241E}"/>
  </bookViews>
  <sheets>
    <sheet name="損益計算書" sheetId="9" r:id="rId1"/>
    <sheet name="株主資本等変動計算書" sheetId="12" r:id="rId2"/>
    <sheet name="貸借対照表" sheetId="8" r:id="rId3"/>
    <sheet name="附属明細表" sheetId="13" r:id="rId4"/>
    <sheet name="キャッシュ・フロー計算書" sheetId="14" r:id="rId5"/>
  </sheets>
  <definedNames>
    <definedName name="_xlnm.Print_Area" localSheetId="4">キャッシュ・フロー計算書!$B:$H</definedName>
    <definedName name="_xlnm.Print_Area" localSheetId="0">損益計算書!$B:$D</definedName>
    <definedName name="_xlnm.Print_Area" localSheetId="2">貸借対照表!$B:$F</definedName>
    <definedName name="_xlnm.Print_Area" localSheetId="3">附属明細表!$B:$E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4" l="1"/>
  <c r="C30" i="14"/>
  <c r="C31" i="14"/>
  <c r="C32" i="14"/>
  <c r="C33" i="14"/>
  <c r="C34" i="14"/>
  <c r="C35" i="14"/>
  <c r="C37" i="14"/>
  <c r="C36" i="14"/>
  <c r="F20" i="8"/>
  <c r="F32" i="8"/>
  <c r="C4" i="14"/>
  <c r="C8" i="14"/>
  <c r="C9" i="14"/>
  <c r="C7" i="14"/>
  <c r="C6" i="14"/>
  <c r="C5" i="14"/>
  <c r="C19" i="14"/>
  <c r="F50" i="8"/>
  <c r="F4" i="8"/>
  <c r="C11" i="14" l="1"/>
  <c r="C10" i="14"/>
  <c r="C3" i="14"/>
  <c r="C23" i="14"/>
  <c r="C22" i="14"/>
  <c r="C21" i="14"/>
  <c r="F95" i="8" l="1"/>
  <c r="C49" i="14" s="1"/>
  <c r="C54" i="14"/>
  <c r="C53" i="14"/>
  <c r="F42" i="8"/>
  <c r="F41" i="8"/>
  <c r="F40" i="8"/>
  <c r="F39" i="8"/>
  <c r="F38" i="8"/>
  <c r="F37" i="8"/>
  <c r="C39" i="14" s="1"/>
  <c r="F36" i="8"/>
  <c r="F35" i="8"/>
  <c r="F34" i="8"/>
  <c r="C38" i="14" s="1"/>
  <c r="F31" i="8"/>
  <c r="F30" i="8"/>
  <c r="F27" i="8"/>
  <c r="F26" i="8"/>
  <c r="F25" i="8"/>
  <c r="F24" i="8"/>
  <c r="F23" i="8"/>
  <c r="F22" i="8"/>
  <c r="F21" i="8"/>
  <c r="F16" i="8"/>
  <c r="F15" i="8"/>
  <c r="F14" i="8"/>
  <c r="F13" i="8"/>
  <c r="F12" i="8"/>
  <c r="C15" i="14" s="1"/>
  <c r="F11" i="8"/>
  <c r="C28" i="14" s="1"/>
  <c r="F10" i="8"/>
  <c r="F9" i="8"/>
  <c r="F8" i="8"/>
  <c r="C14" i="14" s="1"/>
  <c r="F7" i="8"/>
  <c r="C27" i="14" s="1"/>
  <c r="F6" i="8"/>
  <c r="C13" i="14" s="1"/>
  <c r="F5" i="8"/>
  <c r="C12" i="14" s="1"/>
  <c r="C48" i="14"/>
  <c r="F90" i="8"/>
  <c r="C47" i="14" s="1"/>
  <c r="C40" i="14" l="1"/>
  <c r="C41" i="14" s="1"/>
  <c r="F97" i="8"/>
  <c r="F94" i="8"/>
  <c r="F93" i="8"/>
  <c r="F92" i="8"/>
  <c r="F88" i="8"/>
  <c r="F87" i="8"/>
  <c r="F86" i="8"/>
  <c r="F85" i="8"/>
  <c r="F84" i="8"/>
  <c r="F83" i="8"/>
  <c r="F80" i="8"/>
  <c r="F79" i="8"/>
  <c r="F78" i="8"/>
  <c r="F73" i="8"/>
  <c r="F72" i="8"/>
  <c r="F71" i="8"/>
  <c r="F70" i="8"/>
  <c r="F69" i="8"/>
  <c r="F68" i="8"/>
  <c r="F67" i="8"/>
  <c r="F66" i="8"/>
  <c r="F65" i="8"/>
  <c r="F64" i="8"/>
  <c r="F61" i="8"/>
  <c r="F60" i="8"/>
  <c r="F59" i="8"/>
  <c r="F58" i="8"/>
  <c r="F57" i="8"/>
  <c r="F56" i="8"/>
  <c r="C18" i="14" s="1"/>
  <c r="F55" i="8"/>
  <c r="C46" i="14" s="1"/>
  <c r="F54" i="8"/>
  <c r="F53" i="8"/>
  <c r="F52" i="8"/>
  <c r="C44" i="14" s="1"/>
  <c r="F51" i="8"/>
  <c r="C17" i="14" s="1"/>
  <c r="C16" i="14"/>
  <c r="C45" i="14" l="1"/>
  <c r="C50" i="14" s="1"/>
  <c r="C20" i="14" l="1"/>
  <c r="C24" i="14" s="1"/>
  <c r="C52" i="14" s="1"/>
</calcChain>
</file>

<file path=xl/sharedStrings.xml><?xml version="1.0" encoding="utf-8"?>
<sst xmlns="http://schemas.openxmlformats.org/spreadsheetml/2006/main" count="325" uniqueCount="238">
  <si>
    <t>現金及び預金</t>
  </si>
  <si>
    <t>有価証券</t>
  </si>
  <si>
    <t>商品及び製品</t>
  </si>
  <si>
    <t>仕掛品</t>
  </si>
  <si>
    <t>原材料及び貯蔵品</t>
  </si>
  <si>
    <t>繰延税金資産</t>
  </si>
  <si>
    <t>その他</t>
  </si>
  <si>
    <t>貸倒引当金</t>
  </si>
  <si>
    <t>流動資産合計</t>
  </si>
  <si>
    <t>資産の部</t>
  </si>
  <si>
    <t>流動資産</t>
  </si>
  <si>
    <t>固定資産</t>
  </si>
  <si>
    <t>有形固定資産</t>
  </si>
  <si>
    <t>土地</t>
  </si>
  <si>
    <t>建設仮勘定</t>
  </si>
  <si>
    <t>有形固定資産合計</t>
  </si>
  <si>
    <t>無形固定資産</t>
  </si>
  <si>
    <t>ソフトウエア</t>
  </si>
  <si>
    <t>無形固定資産合計</t>
  </si>
  <si>
    <t>投資その他の資産</t>
  </si>
  <si>
    <t>投資有価証券</t>
  </si>
  <si>
    <t>長期貸付金</t>
  </si>
  <si>
    <t>投資その他の資産合計</t>
  </si>
  <si>
    <t>固定資産合計</t>
  </si>
  <si>
    <t>資産合計</t>
  </si>
  <si>
    <t>負債の部</t>
  </si>
  <si>
    <t>流動負債</t>
  </si>
  <si>
    <t>短期借入金</t>
  </si>
  <si>
    <t>1年内返済予定の長期借入金</t>
  </si>
  <si>
    <t>1年内償還予定の社債</t>
  </si>
  <si>
    <t>－</t>
  </si>
  <si>
    <t>未払法人税等</t>
  </si>
  <si>
    <t>賞与引当金</t>
  </si>
  <si>
    <t>流動負債合計</t>
  </si>
  <si>
    <t>固定負債</t>
  </si>
  <si>
    <t>社債</t>
  </si>
  <si>
    <t>長期借入金</t>
  </si>
  <si>
    <t>長期預り保証金</t>
  </si>
  <si>
    <t>債務保証損失引当金</t>
  </si>
  <si>
    <t>製品自主回収関連損失引当金</t>
  </si>
  <si>
    <t>繰延税金負債</t>
  </si>
  <si>
    <t>固定負債合計</t>
  </si>
  <si>
    <t>負債合計</t>
  </si>
  <si>
    <t>資本金</t>
  </si>
  <si>
    <t>資本剰余金</t>
  </si>
  <si>
    <t>利益剰余金</t>
  </si>
  <si>
    <t>自己株式</t>
  </si>
  <si>
    <t>株主資本合計</t>
  </si>
  <si>
    <t>その他有価証券評価差額金</t>
  </si>
  <si>
    <t>繰延ヘッジ損益</t>
  </si>
  <si>
    <t>純資産合計</t>
  </si>
  <si>
    <t>負債純資産合計</t>
  </si>
  <si>
    <t>純資産の部</t>
  </si>
  <si>
    <t>株主資本</t>
  </si>
  <si>
    <t>(単位：百万円)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</si>
  <si>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</si>
  <si>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</si>
  <si>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</si>
  <si>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</si>
  <si>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</si>
  <si>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</si>
  <si>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受取利息</t>
  </si>
  <si>
    <t>受取配当金</t>
  </si>
  <si>
    <t>不動産賃貸料</t>
  </si>
  <si>
    <t>営業外収益合計</t>
  </si>
  <si>
    <t>営業外費用</t>
  </si>
  <si>
    <t>支払利息</t>
  </si>
  <si>
    <t>投資事業組合運用損</t>
  </si>
  <si>
    <t>営業外費用合計</t>
  </si>
  <si>
    <t>経常利益</t>
  </si>
  <si>
    <t>特別利益</t>
  </si>
  <si>
    <t>固定資産売却益</t>
  </si>
  <si>
    <t>投資有価証券売却益</t>
  </si>
  <si>
    <t>特別利益合計</t>
  </si>
  <si>
    <t>特別損失</t>
  </si>
  <si>
    <t>減損損失</t>
  </si>
  <si>
    <t>関係会社株式評価損</t>
  </si>
  <si>
    <t>災害義援金</t>
  </si>
  <si>
    <t>特別損失合計</t>
  </si>
  <si>
    <t>法人税、住民税及び事業税</t>
  </si>
  <si>
    <t>法人税等調整額</t>
  </si>
  <si>
    <t>法人税等合計</t>
  </si>
  <si>
    <t>当期純利益</t>
  </si>
  <si>
    <t>荷造運搬費</t>
  </si>
  <si>
    <t>広告宣伝費</t>
  </si>
  <si>
    <t>給料及び手当</t>
  </si>
  <si>
    <t>賞与</t>
  </si>
  <si>
    <t>賞与引当金繰入額</t>
  </si>
  <si>
    <t>コンピュータ費</t>
  </si>
  <si>
    <t>賃借料</t>
  </si>
  <si>
    <t>福利厚生費</t>
  </si>
  <si>
    <t>租税公課</t>
  </si>
  <si>
    <t>雑費</t>
  </si>
  <si>
    <t>販売費及び一般管理費合計</t>
  </si>
  <si>
    <t>経営運営料</t>
  </si>
  <si>
    <t>有価証券利息</t>
  </si>
  <si>
    <t>雑収入</t>
  </si>
  <si>
    <t>社債利息</t>
  </si>
  <si>
    <t>雑損失</t>
  </si>
  <si>
    <t>貸倒引当金戻入額</t>
  </si>
  <si>
    <t>貸倒引当金繰入額</t>
  </si>
  <si>
    <t>税引前当期純利益</t>
  </si>
  <si>
    <t>退職給付費用</t>
    <phoneticPr fontId="2"/>
  </si>
  <si>
    <t>事務委託費</t>
    <phoneticPr fontId="2"/>
  </si>
  <si>
    <t>減価償却費</t>
    <phoneticPr fontId="2"/>
  </si>
  <si>
    <t>【損益計算書】</t>
    <phoneticPr fontId="2"/>
  </si>
  <si>
    <t>固定資産除却損</t>
    <phoneticPr fontId="2"/>
  </si>
  <si>
    <t>不動産賃貸費用</t>
    <phoneticPr fontId="2"/>
  </si>
  <si>
    <t>受取手形</t>
  </si>
  <si>
    <t>売掛金</t>
  </si>
  <si>
    <t>短期貸付金</t>
  </si>
  <si>
    <t>未収入金</t>
  </si>
  <si>
    <t>未収還付法人税等</t>
  </si>
  <si>
    <t>建物</t>
  </si>
  <si>
    <t>構築物</t>
  </si>
  <si>
    <t>機械及び装置</t>
  </si>
  <si>
    <t>車両運搬具</t>
  </si>
  <si>
    <t>工具、器具及び備品</t>
  </si>
  <si>
    <t>リース資産</t>
  </si>
  <si>
    <t>関係会社株式</t>
  </si>
  <si>
    <t>出資金</t>
  </si>
  <si>
    <t>敷金及び保証金</t>
  </si>
  <si>
    <t>長期前払費用</t>
  </si>
  <si>
    <t>前払年金費用</t>
  </si>
  <si>
    <t>リース債務</t>
  </si>
  <si>
    <t>未払金</t>
  </si>
  <si>
    <t>未払費用</t>
  </si>
  <si>
    <t>預り金</t>
  </si>
  <si>
    <t>長期預り金</t>
  </si>
  <si>
    <t>長期未払金</t>
  </si>
  <si>
    <t>退職給付引当金</t>
  </si>
  <si>
    <t>資本準備金</t>
  </si>
  <si>
    <t>資本剰余金合計</t>
  </si>
  <si>
    <t>利益準備金</t>
  </si>
  <si>
    <t>その他利益剰余金</t>
  </si>
  <si>
    <t>退職給与積立金</t>
  </si>
  <si>
    <t>固定資産圧縮積立金</t>
  </si>
  <si>
    <t>別途積立金</t>
  </si>
  <si>
    <t>繰越利益剰余金</t>
  </si>
  <si>
    <t>利益剰余金合計</t>
  </si>
  <si>
    <t>評価・換算差額等</t>
  </si>
  <si>
    <t>評価・換算差額等合計</t>
  </si>
  <si>
    <t xml:space="preserve">【貸借対照表】(単位：百万円) </t>
    <phoneticPr fontId="2"/>
  </si>
  <si>
    <t>支払手形</t>
    <phoneticPr fontId="2"/>
  </si>
  <si>
    <t>買掛金</t>
    <phoneticPr fontId="2"/>
  </si>
  <si>
    <t>当期首残高</t>
  </si>
  <si>
    <t>会計方針の変更による累積的影響額</t>
  </si>
  <si>
    <t>会計方針の変更を反映した当期首残高</t>
  </si>
  <si>
    <t>当期変動額</t>
  </si>
  <si>
    <t>剰余金の配当</t>
  </si>
  <si>
    <t>自己株式の取得</t>
  </si>
  <si>
    <t>当期変動額合計</t>
  </si>
  <si>
    <t>当期末残高</t>
  </si>
  <si>
    <t>合併による増減</t>
  </si>
  <si>
    <t>固定資産圧縮積立金の取崩</t>
  </si>
  <si>
    <t>株主資本以外の項目の当期変動額（純額）</t>
  </si>
  <si>
    <t>計</t>
  </si>
  <si>
    <t>区分</t>
  </si>
  <si>
    <t>資産の種類</t>
  </si>
  <si>
    <t>【附属明細表】</t>
    <phoneticPr fontId="2"/>
  </si>
  <si>
    <t>【株主資本等変動計算書】</t>
    <phoneticPr fontId="2"/>
  </si>
  <si>
    <t>Ⅱ 投資活動によるキャッシュ・フロー</t>
    <rPh sb="2" eb="6">
      <t>トウシカツドウ</t>
    </rPh>
    <phoneticPr fontId="5"/>
  </si>
  <si>
    <t>Ⅲ 財務活動によるキャッシュ・フロー</t>
    <rPh sb="2" eb="4">
      <t>ザイム</t>
    </rPh>
    <rPh sb="4" eb="6">
      <t>カツドウ</t>
    </rPh>
    <phoneticPr fontId="5"/>
  </si>
  <si>
    <t>その他</t>
    <rPh sb="2" eb="3">
      <t>タ</t>
    </rPh>
    <phoneticPr fontId="2"/>
  </si>
  <si>
    <t>売掛金の増減額</t>
    <rPh sb="0" eb="3">
      <t>ウリカケキン</t>
    </rPh>
    <phoneticPr fontId="5"/>
  </si>
  <si>
    <t>棚卸資産の増減額</t>
    <rPh sb="0" eb="2">
      <t>タナオロシ</t>
    </rPh>
    <rPh sb="2" eb="4">
      <t>シサン</t>
    </rPh>
    <phoneticPr fontId="5"/>
  </si>
  <si>
    <t>その他の流動資産の増減額</t>
    <rPh sb="0" eb="3">
      <t>ソノタ</t>
    </rPh>
    <rPh sb="4" eb="6">
      <t>リュウドウ</t>
    </rPh>
    <rPh sb="6" eb="8">
      <t>シサン</t>
    </rPh>
    <phoneticPr fontId="5"/>
  </si>
  <si>
    <t>受取手形の増減額</t>
    <rPh sb="0" eb="2">
      <t>ウケトリ</t>
    </rPh>
    <rPh sb="2" eb="4">
      <t>テガタ</t>
    </rPh>
    <phoneticPr fontId="5"/>
  </si>
  <si>
    <t>支払手形の増減額</t>
    <rPh sb="0" eb="2">
      <t>シハライ</t>
    </rPh>
    <rPh sb="2" eb="4">
      <t>テガタ</t>
    </rPh>
    <phoneticPr fontId="5"/>
  </si>
  <si>
    <t>買掛金の増減額</t>
    <rPh sb="0" eb="3">
      <t>カイカケキン</t>
    </rPh>
    <phoneticPr fontId="5"/>
  </si>
  <si>
    <t>その他の固定負債の増減額</t>
    <rPh sb="4" eb="6">
      <t>コテイ</t>
    </rPh>
    <phoneticPr fontId="5"/>
  </si>
  <si>
    <t>繰延ヘッジ損益</t>
    <phoneticPr fontId="2"/>
  </si>
  <si>
    <t>その他有価証券評価差額金</t>
    <phoneticPr fontId="2"/>
  </si>
  <si>
    <t>営業活動によるキャッシュ・フロー</t>
  </si>
  <si>
    <t>受取利息及び受取配当金</t>
  </si>
  <si>
    <t>小計</t>
  </si>
  <si>
    <t>利息の支払額</t>
  </si>
  <si>
    <t>法人税等の支払額</t>
  </si>
  <si>
    <t>リース債務の返済による支出</t>
  </si>
  <si>
    <t>自己株式の取得による支出</t>
  </si>
  <si>
    <t>配当金の支払額</t>
  </si>
  <si>
    <t>減価償却費</t>
    <rPh sb="0" eb="5">
      <t>ゲンカショウキャクヒ</t>
    </rPh>
    <phoneticPr fontId="5"/>
  </si>
  <si>
    <t>その他の流動負債の増減額</t>
    <rPh sb="4" eb="6">
      <t>リュウドウ</t>
    </rPh>
    <rPh sb="6" eb="8">
      <t>フサイ</t>
    </rPh>
    <phoneticPr fontId="2"/>
  </si>
  <si>
    <t>利息及び配当金の受取額</t>
    <phoneticPr fontId="2"/>
  </si>
  <si>
    <t>評価・換算差額等合計</t>
    <phoneticPr fontId="2"/>
  </si>
  <si>
    <t>短期借入金の増減額</t>
    <rPh sb="0" eb="5">
      <t>タンキカリイレキン</t>
    </rPh>
    <rPh sb="6" eb="9">
      <t>ゾウゲンガク</t>
    </rPh>
    <phoneticPr fontId="5"/>
  </si>
  <si>
    <t>長期借入金の増減額</t>
    <rPh sb="6" eb="9">
      <t>ゾウゲンガク</t>
    </rPh>
    <phoneticPr fontId="5"/>
  </si>
  <si>
    <t>短期貸付金の増減額</t>
    <rPh sb="0" eb="2">
      <t>タンキ</t>
    </rPh>
    <rPh sb="2" eb="4">
      <t>カシツケ</t>
    </rPh>
    <rPh sb="4" eb="5">
      <t>キン</t>
    </rPh>
    <rPh sb="6" eb="9">
      <t>ゾウゲンガク</t>
    </rPh>
    <phoneticPr fontId="5"/>
  </si>
  <si>
    <t>投資有価証券の増減額</t>
    <rPh sb="0" eb="2">
      <t>トウシ</t>
    </rPh>
    <rPh sb="2" eb="6">
      <t>ユウカショウケン</t>
    </rPh>
    <phoneticPr fontId="5"/>
  </si>
  <si>
    <t>長期貸付金の増減額</t>
    <rPh sb="0" eb="2">
      <t>チョウキ</t>
    </rPh>
    <rPh sb="2" eb="4">
      <t>カシツケ</t>
    </rPh>
    <rPh sb="4" eb="5">
      <t>キン</t>
    </rPh>
    <phoneticPr fontId="5"/>
  </si>
  <si>
    <t>その他の固定資産の増減額</t>
    <rPh sb="4" eb="6">
      <t>コテイ</t>
    </rPh>
    <rPh sb="6" eb="8">
      <t>シサン</t>
    </rPh>
    <phoneticPr fontId="5"/>
  </si>
  <si>
    <t>有価証券の増減額</t>
    <rPh sb="0" eb="2">
      <t>ユウカ</t>
    </rPh>
    <rPh sb="2" eb="4">
      <t>ショウケン</t>
    </rPh>
    <phoneticPr fontId="5"/>
  </si>
  <si>
    <t>【キャッシュ・フロー計算書】</t>
    <phoneticPr fontId="2"/>
  </si>
  <si>
    <t>Ⅰ営業活動によるキャッシュ・フロー</t>
    <phoneticPr fontId="2"/>
  </si>
  <si>
    <t>投資活動によるキャッシュ・フロー</t>
    <rPh sb="0" eb="2">
      <t>トウシ</t>
    </rPh>
    <phoneticPr fontId="2"/>
  </si>
  <si>
    <t>Ⅳ  現金及び現金同等物の増減額</t>
    <rPh sb="13" eb="15">
      <t>ゾウゲン</t>
    </rPh>
    <rPh sb="15" eb="16">
      <t>ガク</t>
    </rPh>
    <phoneticPr fontId="5"/>
  </si>
  <si>
    <t>Ⅴ  現金及び現金同等物の期首残高</t>
    <rPh sb="13" eb="15">
      <t>キシュ</t>
    </rPh>
    <rPh sb="15" eb="17">
      <t>ザンダカ</t>
    </rPh>
    <phoneticPr fontId="5"/>
  </si>
  <si>
    <t>Ⅵ  現金及び現金同等物の期末残高</t>
    <rPh sb="13" eb="15">
      <t>キマツ</t>
    </rPh>
    <rPh sb="15" eb="17">
      <t>ザンダカ</t>
    </rPh>
    <phoneticPr fontId="5"/>
  </si>
  <si>
    <t>附属明細表</t>
    <rPh sb="0" eb="2">
      <t>フゾク</t>
    </rPh>
    <rPh sb="2" eb="4">
      <t>メイサイ</t>
    </rPh>
    <rPh sb="4" eb="5">
      <t>ヒョウ</t>
    </rPh>
    <phoneticPr fontId="2"/>
  </si>
  <si>
    <t>損益計算書</t>
    <rPh sb="0" eb="2">
      <t>ソンエキ</t>
    </rPh>
    <rPh sb="2" eb="5">
      <t>ケイサンショ</t>
    </rPh>
    <phoneticPr fontId="2"/>
  </si>
  <si>
    <t>貸借対照表</t>
    <rPh sb="0" eb="2">
      <t>タイシャク</t>
    </rPh>
    <rPh sb="2" eb="5">
      <t>タイショウヒョウ</t>
    </rPh>
    <phoneticPr fontId="2"/>
  </si>
  <si>
    <t>貸借対照表</t>
    <rPh sb="0" eb="5">
      <t>タイシャクタイショウヒョウ</t>
    </rPh>
    <phoneticPr fontId="2"/>
  </si>
  <si>
    <t>株主資本等変動計算書</t>
  </si>
  <si>
    <t>前年度</t>
    <rPh sb="0" eb="3">
      <t>ゼンネンド</t>
    </rPh>
    <phoneticPr fontId="2"/>
  </si>
  <si>
    <t>当年度</t>
    <rPh sb="0" eb="2">
      <t>トウネン</t>
    </rPh>
    <rPh sb="2" eb="3">
      <t>ド</t>
    </rPh>
    <phoneticPr fontId="2"/>
  </si>
  <si>
    <t>当年度－前年度</t>
    <rPh sb="0" eb="2">
      <t>トウネン</t>
    </rPh>
    <rPh sb="2" eb="3">
      <t>ド</t>
    </rPh>
    <rPh sb="4" eb="6">
      <t>ゼンネン</t>
    </rPh>
    <rPh sb="6" eb="7">
      <t>ド</t>
    </rPh>
    <phoneticPr fontId="2"/>
  </si>
  <si>
    <t>当年度</t>
    <rPh sb="0" eb="3">
      <t>トウネンド</t>
    </rPh>
    <phoneticPr fontId="2"/>
  </si>
  <si>
    <t>前年度－当年度</t>
    <rPh sb="0" eb="3">
      <t>ゼンネンド</t>
    </rPh>
    <rPh sb="4" eb="7">
      <t>トウネンド</t>
    </rPh>
    <phoneticPr fontId="2"/>
  </si>
  <si>
    <t>NO</t>
    <phoneticPr fontId="2"/>
  </si>
  <si>
    <t>7～9</t>
    <phoneticPr fontId="2"/>
  </si>
  <si>
    <t>11～14</t>
    <phoneticPr fontId="2"/>
  </si>
  <si>
    <t>53～56,58</t>
    <phoneticPr fontId="2"/>
  </si>
  <si>
    <t>64～66,70</t>
    <phoneticPr fontId="2"/>
  </si>
  <si>
    <t>附属明細表</t>
    <rPh sb="0" eb="5">
      <t>フゾクメイサイヒョウ</t>
    </rPh>
    <phoneticPr fontId="2"/>
  </si>
  <si>
    <t>34～35,37～40</t>
    <phoneticPr fontId="2"/>
  </si>
  <si>
    <t>50,62</t>
    <phoneticPr fontId="2"/>
  </si>
  <si>
    <t>52,63</t>
    <phoneticPr fontId="2"/>
  </si>
  <si>
    <t>21～22</t>
    <phoneticPr fontId="2"/>
  </si>
  <si>
    <t>9,12</t>
    <phoneticPr fontId="2"/>
  </si>
  <si>
    <t>貸倒引当金の増減額</t>
    <rPh sb="0" eb="2">
      <t>カシダオレ</t>
    </rPh>
    <rPh sb="2" eb="4">
      <t>ヒキアテ</t>
    </rPh>
    <rPh sb="4" eb="5">
      <t>キン</t>
    </rPh>
    <rPh sb="6" eb="9">
      <t>ゾウゲンガク</t>
    </rPh>
    <phoneticPr fontId="2"/>
  </si>
  <si>
    <t>15,41</t>
    <phoneticPr fontId="2"/>
  </si>
  <si>
    <t>賞与引当金の増減額</t>
    <phoneticPr fontId="2"/>
  </si>
  <si>
    <t>退職給付引当金の増減額</t>
    <phoneticPr fontId="2"/>
  </si>
  <si>
    <t>債務保証損失引当金の増減額</t>
    <phoneticPr fontId="2"/>
  </si>
  <si>
    <t>製品自主回収関連損失引当金の増減額</t>
    <phoneticPr fontId="2"/>
  </si>
  <si>
    <t>【有形固定資産等明細表】</t>
    <phoneticPr fontId="2"/>
  </si>
  <si>
    <t>ソフトウェアの増減額</t>
    <rPh sb="7" eb="10">
      <t>ゾウゲンガク</t>
    </rPh>
    <phoneticPr fontId="2"/>
  </si>
  <si>
    <t>その他無形固定資産の増減額</t>
    <rPh sb="2" eb="3">
      <t>タ</t>
    </rPh>
    <rPh sb="3" eb="5">
      <t>ムケイ</t>
    </rPh>
    <rPh sb="5" eb="7">
      <t>コテイ</t>
    </rPh>
    <rPh sb="7" eb="9">
      <t>シサン</t>
    </rPh>
    <rPh sb="10" eb="13">
      <t>ゾウゲンガク</t>
    </rPh>
    <phoneticPr fontId="2"/>
  </si>
  <si>
    <t>建物の増減額</t>
    <phoneticPr fontId="2"/>
  </si>
  <si>
    <t>構築物の増減額</t>
    <phoneticPr fontId="2"/>
  </si>
  <si>
    <t>機械及び装置の増減額</t>
    <phoneticPr fontId="2"/>
  </si>
  <si>
    <t>工具、器具及び備品の増減額</t>
    <phoneticPr fontId="2"/>
  </si>
  <si>
    <t>土地の増減額</t>
    <phoneticPr fontId="2"/>
  </si>
  <si>
    <t>リース資産の増減額</t>
    <phoneticPr fontId="2"/>
  </si>
  <si>
    <t>建設仮勘定の増減額</t>
    <phoneticPr fontId="2"/>
  </si>
  <si>
    <t>減価償却額</t>
    <rPh sb="0" eb="2">
      <t>ゲンカ</t>
    </rPh>
    <phoneticPr fontId="2"/>
  </si>
  <si>
    <t>※百万円単位であることによる誤差あり</t>
    <rPh sb="1" eb="4">
      <t>ヒャクマンエン</t>
    </rPh>
    <rPh sb="4" eb="6">
      <t>タンイ</t>
    </rPh>
    <rPh sb="14" eb="16">
      <t>ゴサ</t>
    </rPh>
    <phoneticPr fontId="2"/>
  </si>
  <si>
    <t>財務活動によるキャッシュ・フロー</t>
    <rPh sb="0" eb="2">
      <t>ザイム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</si>
</sst>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&quot;△ &quot;#,##0"/>
    <numFmt numFmtId="177" formatCode="0;&quot;△ &quot;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4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6"/>
    </xf>
    <xf numFmtId="0" fontId="7" fillId="0" borderId="0" xfId="0" applyFont="1" applyAlignment="1">
      <alignment horizontal="left" vertical="center" indent="7"/>
    </xf>
    <xf numFmtId="0" fontId="7" fillId="0" borderId="0" xfId="0" applyFont="1" applyAlignment="1">
      <alignment horizontal="left" vertical="center" indent="9"/>
    </xf>
    <xf numFmtId="0" fontId="7" fillId="0" borderId="0" xfId="0" applyFont="1" applyAlignment="1">
      <alignment horizontal="left" vertical="center" indent="10"/>
    </xf>
    <xf numFmtId="0" fontId="7" fillId="0" borderId="0" xfId="0" applyFont="1" applyAlignment="1">
      <alignment horizontal="left" vertical="center" indent="8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38" fontId="7" fillId="0" borderId="0" xfId="1" applyFont="1" applyFill="1">
      <alignment vertical="center"/>
    </xf>
    <xf numFmtId="38" fontId="7" fillId="0" borderId="0" xfId="0" applyNumberFormat="1" applyFont="1" applyFill="1">
      <alignment vertical="center"/>
    </xf>
    <xf numFmtId="0" fontId="7" fillId="0" borderId="0" xfId="0" applyFont="1" applyFill="1" applyAlignment="1">
      <alignment horizontal="left" vertical="center" indent="4"/>
    </xf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9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 applyAlignment="1">
      <alignment horizontal="left" vertical="center" indent="2"/>
    </xf>
    <xf numFmtId="0" fontId="7" fillId="0" borderId="16" xfId="0" applyFont="1" applyFill="1" applyBorder="1" applyAlignment="1">
      <alignment horizontal="center" vertical="center"/>
    </xf>
    <xf numFmtId="38" fontId="7" fillId="0" borderId="16" xfId="1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8" xfId="0" applyFont="1" applyFill="1" applyBorder="1" applyAlignment="1">
      <alignment horizontal="left" vertical="center" wrapText="1" indent="4"/>
    </xf>
    <xf numFmtId="0" fontId="7" fillId="0" borderId="19" xfId="0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right" vertical="center" wrapText="1"/>
    </xf>
    <xf numFmtId="38" fontId="7" fillId="0" borderId="20" xfId="0" applyNumberFormat="1" applyFont="1" applyFill="1" applyBorder="1">
      <alignment vertical="center"/>
    </xf>
    <xf numFmtId="38" fontId="7" fillId="0" borderId="21" xfId="1" applyFont="1" applyFill="1" applyBorder="1" applyAlignment="1">
      <alignment horizontal="right" vertical="center" wrapText="1"/>
    </xf>
    <xf numFmtId="38" fontId="7" fillId="0" borderId="22" xfId="0" applyNumberFormat="1" applyFont="1" applyFill="1" applyBorder="1">
      <alignment vertical="center"/>
    </xf>
    <xf numFmtId="0" fontId="7" fillId="0" borderId="23" xfId="0" applyFont="1" applyFill="1" applyBorder="1" applyAlignment="1">
      <alignment horizontal="left" vertical="center" wrapText="1" indent="4"/>
    </xf>
    <xf numFmtId="0" fontId="7" fillId="0" borderId="21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left" vertical="center" indent="2"/>
    </xf>
    <xf numFmtId="0" fontId="7" fillId="0" borderId="25" xfId="0" applyFont="1" applyFill="1" applyBorder="1" applyAlignment="1">
      <alignment horizontal="center" vertical="center"/>
    </xf>
    <xf numFmtId="38" fontId="7" fillId="0" borderId="25" xfId="1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7" fillId="0" borderId="18" xfId="0" applyFont="1" applyFill="1" applyBorder="1" applyAlignment="1">
      <alignment horizontal="left" vertical="center" indent="3"/>
    </xf>
    <xf numFmtId="38" fontId="7" fillId="0" borderId="19" xfId="1" applyFont="1" applyFill="1" applyBorder="1">
      <alignment vertical="center"/>
    </xf>
    <xf numFmtId="0" fontId="7" fillId="0" borderId="20" xfId="0" applyFont="1" applyFill="1" applyBorder="1">
      <alignment vertical="center"/>
    </xf>
    <xf numFmtId="0" fontId="7" fillId="0" borderId="18" xfId="0" applyFont="1" applyFill="1" applyBorder="1" applyAlignment="1">
      <alignment horizontal="left" vertical="center" wrapText="1" indent="5"/>
    </xf>
    <xf numFmtId="0" fontId="7" fillId="0" borderId="23" xfId="0" applyFont="1" applyFill="1" applyBorder="1" applyAlignment="1">
      <alignment horizontal="left" vertical="center" wrapText="1" indent="5"/>
    </xf>
    <xf numFmtId="38" fontId="7" fillId="0" borderId="14" xfId="0" applyNumberFormat="1" applyFont="1" applyFill="1" applyBorder="1">
      <alignment vertical="center"/>
    </xf>
    <xf numFmtId="0" fontId="7" fillId="0" borderId="9" xfId="0" applyFont="1" applyFill="1" applyBorder="1" applyAlignment="1">
      <alignment horizontal="left" vertical="center" wrapText="1" indent="3"/>
    </xf>
    <xf numFmtId="38" fontId="7" fillId="0" borderId="27" xfId="1" applyFont="1" applyFill="1" applyBorder="1" applyAlignment="1">
      <alignment horizontal="right" vertical="center" wrapText="1"/>
    </xf>
    <xf numFmtId="38" fontId="7" fillId="0" borderId="28" xfId="0" applyNumberFormat="1" applyFont="1" applyFill="1" applyBorder="1">
      <alignment vertical="center"/>
    </xf>
    <xf numFmtId="0" fontId="7" fillId="0" borderId="18" xfId="0" applyFont="1" applyFill="1" applyBorder="1" applyAlignment="1">
      <alignment horizontal="left" vertical="center" wrapText="1" indent="3"/>
    </xf>
    <xf numFmtId="38" fontId="7" fillId="0" borderId="25" xfId="1" applyFont="1" applyFill="1" applyBorder="1" applyAlignment="1">
      <alignment vertical="center" wrapText="1"/>
    </xf>
    <xf numFmtId="38" fontId="7" fillId="0" borderId="26" xfId="0" applyNumberFormat="1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indent="4"/>
    </xf>
    <xf numFmtId="38" fontId="7" fillId="0" borderId="19" xfId="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indent="4"/>
    </xf>
    <xf numFmtId="0" fontId="7" fillId="0" borderId="28" xfId="0" applyFont="1" applyFill="1" applyBorder="1">
      <alignment vertical="center"/>
    </xf>
    <xf numFmtId="0" fontId="7" fillId="0" borderId="24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wrapText="1" indent="6"/>
    </xf>
    <xf numFmtId="0" fontId="7" fillId="0" borderId="23" xfId="0" applyFont="1" applyFill="1" applyBorder="1" applyAlignment="1">
      <alignment horizontal="left" vertical="center" wrapText="1" indent="6"/>
    </xf>
    <xf numFmtId="38" fontId="7" fillId="0" borderId="29" xfId="1" applyFont="1" applyFill="1" applyBorder="1" applyAlignment="1">
      <alignment horizontal="right" vertical="center" wrapText="1"/>
    </xf>
    <xf numFmtId="0" fontId="7" fillId="0" borderId="30" xfId="0" applyFont="1" applyFill="1" applyBorder="1">
      <alignment vertical="center"/>
    </xf>
    <xf numFmtId="0" fontId="7" fillId="0" borderId="24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 indent="3"/>
    </xf>
    <xf numFmtId="38" fontId="7" fillId="0" borderId="30" xfId="0" applyNumberFormat="1" applyFont="1" applyFill="1" applyBorder="1">
      <alignment vertical="center"/>
    </xf>
    <xf numFmtId="0" fontId="7" fillId="0" borderId="12" xfId="0" applyFont="1" applyFill="1" applyBorder="1" applyAlignment="1">
      <alignment horizontal="left" vertical="center" wrapText="1" indent="4"/>
    </xf>
    <xf numFmtId="0" fontId="7" fillId="0" borderId="12" xfId="0" applyFont="1" applyFill="1" applyBorder="1" applyAlignment="1">
      <alignment horizontal="left" vertical="center" wrapText="1" indent="5"/>
    </xf>
    <xf numFmtId="0" fontId="7" fillId="0" borderId="31" xfId="0" applyFont="1" applyFill="1" applyBorder="1" applyAlignment="1">
      <alignment horizontal="left" vertical="center" wrapText="1" indent="5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 indent="2"/>
    </xf>
    <xf numFmtId="0" fontId="7" fillId="0" borderId="2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3"/>
    </xf>
    <xf numFmtId="0" fontId="7" fillId="0" borderId="12" xfId="0" applyFont="1" applyFill="1" applyBorder="1" applyAlignment="1">
      <alignment horizontal="left" vertical="center" indent="4"/>
    </xf>
    <xf numFmtId="0" fontId="7" fillId="0" borderId="15" xfId="0" applyFont="1" applyFill="1" applyBorder="1" applyAlignment="1">
      <alignment horizontal="left" vertical="center" wrapText="1" indent="2"/>
    </xf>
    <xf numFmtId="38" fontId="7" fillId="0" borderId="16" xfId="1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 vertical="center" wrapText="1" indent="4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31" xfId="0" applyFont="1" applyFill="1" applyBorder="1" applyAlignment="1">
      <alignment horizontal="left" vertical="center" wrapText="1" indent="3"/>
    </xf>
    <xf numFmtId="0" fontId="7" fillId="0" borderId="3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3" fillId="0" borderId="9" xfId="0" applyFont="1" applyBorder="1" applyAlignment="1">
      <alignment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1" fontId="3" fillId="0" borderId="14" xfId="0" applyNumberFormat="1" applyFont="1" applyBorder="1" applyAlignment="1">
      <alignment horizontal="right" vertical="center" wrapText="1"/>
    </xf>
    <xf numFmtId="41" fontId="3" fillId="0" borderId="11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3" fillId="0" borderId="32" xfId="0" applyFont="1" applyBorder="1" applyAlignment="1">
      <alignment vertical="center" wrapText="1"/>
    </xf>
    <xf numFmtId="41" fontId="3" fillId="0" borderId="30" xfId="0" applyNumberFormat="1" applyFont="1" applyBorder="1" applyAlignment="1">
      <alignment vertical="center" wrapText="1"/>
    </xf>
    <xf numFmtId="41" fontId="3" fillId="0" borderId="14" xfId="0" applyNumberFormat="1" applyFont="1" applyBorder="1" applyAlignment="1">
      <alignment vertical="center" wrapText="1"/>
    </xf>
    <xf numFmtId="41" fontId="3" fillId="0" borderId="30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vertical="center" wrapText="1"/>
    </xf>
    <xf numFmtId="41" fontId="3" fillId="0" borderId="28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 indent="3"/>
    </xf>
    <xf numFmtId="0" fontId="7" fillId="0" borderId="34" xfId="0" applyFont="1" applyBorder="1" applyAlignment="1">
      <alignment vertical="center" wrapText="1"/>
    </xf>
    <xf numFmtId="3" fontId="7" fillId="0" borderId="34" xfId="0" applyNumberFormat="1" applyFont="1" applyFill="1" applyBorder="1" applyAlignment="1">
      <alignment horizontal="right" vertical="center" shrinkToFit="1"/>
    </xf>
    <xf numFmtId="0" fontId="7" fillId="0" borderId="34" xfId="0" applyFont="1" applyFill="1" applyBorder="1" applyAlignment="1">
      <alignment horizontal="right" vertical="center" shrinkToFit="1"/>
    </xf>
    <xf numFmtId="176" fontId="7" fillId="0" borderId="34" xfId="0" applyNumberFormat="1" applyFont="1" applyFill="1" applyBorder="1" applyAlignment="1">
      <alignment horizontal="right" vertical="center" shrinkToFit="1"/>
    </xf>
    <xf numFmtId="176" fontId="7" fillId="0" borderId="35" xfId="0" applyNumberFormat="1" applyFont="1" applyFill="1" applyBorder="1" applyAlignment="1">
      <alignment horizontal="right" vertical="center" shrinkToFit="1"/>
    </xf>
    <xf numFmtId="176" fontId="7" fillId="0" borderId="34" xfId="0" applyNumberFormat="1" applyFont="1" applyBorder="1" applyAlignment="1">
      <alignment horizontal="right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176" fontId="7" fillId="0" borderId="36" xfId="0" applyNumberFormat="1" applyFont="1" applyFill="1" applyBorder="1" applyAlignment="1">
      <alignment horizontal="right" vertical="center" shrinkToFit="1"/>
    </xf>
    <xf numFmtId="176" fontId="7" fillId="0" borderId="37" xfId="0" applyNumberFormat="1" applyFont="1" applyFill="1" applyBorder="1" applyAlignment="1">
      <alignment horizontal="right" vertical="center" shrinkToFit="1"/>
    </xf>
    <xf numFmtId="176" fontId="7" fillId="0" borderId="36" xfId="0" applyNumberFormat="1" applyFont="1" applyFill="1" applyBorder="1" applyAlignment="1">
      <alignment vertical="center" shrinkToFit="1"/>
    </xf>
    <xf numFmtId="41" fontId="7" fillId="0" borderId="36" xfId="0" applyNumberFormat="1" applyFont="1" applyBorder="1" applyAlignment="1">
      <alignment horizontal="right" vertical="center" shrinkToFit="1"/>
    </xf>
    <xf numFmtId="176" fontId="7" fillId="0" borderId="36" xfId="0" applyNumberFormat="1" applyFont="1" applyBorder="1" applyAlignment="1">
      <alignment vertical="center" shrinkToFit="1"/>
    </xf>
    <xf numFmtId="0" fontId="7" fillId="0" borderId="36" xfId="0" applyFont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right" vertical="center" shrinkToFit="1"/>
    </xf>
    <xf numFmtId="176" fontId="7" fillId="0" borderId="36" xfId="0" applyNumberFormat="1" applyFont="1" applyBorder="1" applyAlignment="1">
      <alignment horizontal="right" vertical="center" shrinkToFit="1"/>
    </xf>
    <xf numFmtId="0" fontId="7" fillId="0" borderId="36" xfId="0" applyFont="1" applyBorder="1" applyAlignment="1">
      <alignment vertical="center" wrapText="1"/>
    </xf>
    <xf numFmtId="176" fontId="7" fillId="0" borderId="37" xfId="0" applyNumberFormat="1" applyFont="1" applyFill="1" applyBorder="1" applyAlignment="1">
      <alignment vertical="center" shrinkToFit="1"/>
    </xf>
    <xf numFmtId="0" fontId="7" fillId="0" borderId="36" xfId="0" applyFont="1" applyBorder="1" applyAlignment="1">
      <alignment horizontal="left" vertical="center" indent="1" shrinkToFit="1"/>
    </xf>
    <xf numFmtId="176" fontId="7" fillId="0" borderId="37" xfId="0" applyNumberFormat="1" applyFont="1" applyBorder="1" applyAlignment="1">
      <alignment horizontal="right" vertical="center" shrinkToFit="1"/>
    </xf>
    <xf numFmtId="176" fontId="7" fillId="0" borderId="37" xfId="0" applyNumberFormat="1" applyFont="1" applyBorder="1" applyAlignment="1">
      <alignment vertical="center" shrinkToFit="1"/>
    </xf>
    <xf numFmtId="177" fontId="7" fillId="0" borderId="36" xfId="0" applyNumberFormat="1" applyFont="1" applyBorder="1" applyAlignment="1">
      <alignment vertical="center" shrinkToFit="1"/>
    </xf>
    <xf numFmtId="0" fontId="7" fillId="0" borderId="36" xfId="0" applyFont="1" applyBorder="1" applyAlignment="1">
      <alignment vertical="center"/>
    </xf>
    <xf numFmtId="177" fontId="7" fillId="0" borderId="36" xfId="0" applyNumberFormat="1" applyFont="1" applyBorder="1" applyAlignment="1">
      <alignment horizontal="right" vertical="center" shrinkToFit="1"/>
    </xf>
    <xf numFmtId="0" fontId="7" fillId="0" borderId="38" xfId="0" applyFont="1" applyBorder="1" applyAlignment="1">
      <alignment vertical="center" wrapText="1"/>
    </xf>
    <xf numFmtId="3" fontId="7" fillId="0" borderId="38" xfId="0" applyNumberFormat="1" applyFont="1" applyBorder="1" applyAlignment="1">
      <alignment horizontal="right" vertical="center" shrinkToFit="1"/>
    </xf>
    <xf numFmtId="0" fontId="7" fillId="0" borderId="38" xfId="0" applyFont="1" applyBorder="1" applyAlignment="1">
      <alignment horizontal="right" vertical="center" shrinkToFit="1"/>
    </xf>
    <xf numFmtId="176" fontId="7" fillId="0" borderId="38" xfId="0" applyNumberFormat="1" applyFont="1" applyBorder="1" applyAlignment="1">
      <alignment horizontal="right" vertical="center" shrinkToFit="1"/>
    </xf>
    <xf numFmtId="176" fontId="7" fillId="0" borderId="39" xfId="0" applyNumberFormat="1" applyFont="1" applyBorder="1" applyAlignment="1">
      <alignment horizontal="right" vertical="center" shrinkToFit="1"/>
    </xf>
    <xf numFmtId="0" fontId="7" fillId="0" borderId="38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4" xfId="0" applyFont="1" applyBorder="1">
      <alignment vertical="center"/>
    </xf>
    <xf numFmtId="0" fontId="7" fillId="0" borderId="37" xfId="0" applyFont="1" applyBorder="1" applyAlignment="1">
      <alignment horizontal="left" vertical="center"/>
    </xf>
    <xf numFmtId="3" fontId="7" fillId="0" borderId="36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7" fillId="0" borderId="36" xfId="0" applyFont="1" applyBorder="1">
      <alignment vertical="center"/>
    </xf>
    <xf numFmtId="176" fontId="11" fillId="0" borderId="0" xfId="1" applyNumberFormat="1" applyFont="1" applyFill="1" applyBorder="1" applyAlignment="1"/>
    <xf numFmtId="0" fontId="9" fillId="0" borderId="0" xfId="0" applyFont="1" applyAlignment="1">
      <alignment horizontal="left" vertical="center" indent="2"/>
    </xf>
    <xf numFmtId="176" fontId="7" fillId="0" borderId="0" xfId="1" applyNumberFormat="1" applyFont="1" applyFill="1" applyBorder="1">
      <alignment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>
      <alignment vertical="center"/>
    </xf>
    <xf numFmtId="0" fontId="7" fillId="0" borderId="34" xfId="0" applyFont="1" applyBorder="1" applyAlignment="1">
      <alignment horizontal="right" vertical="center" wrapText="1"/>
    </xf>
    <xf numFmtId="41" fontId="7" fillId="0" borderId="36" xfId="0" applyNumberFormat="1" applyFont="1" applyBorder="1" applyAlignment="1">
      <alignment horizontal="right" vertical="center" wrapText="1"/>
    </xf>
    <xf numFmtId="41" fontId="7" fillId="0" borderId="41" xfId="0" applyNumberFormat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4" xfId="0" applyFont="1" applyFill="1" applyBorder="1">
      <alignment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/>
    </xf>
    <xf numFmtId="0" fontId="7" fillId="0" borderId="38" xfId="0" applyFont="1" applyFill="1" applyBorder="1">
      <alignment vertical="center"/>
    </xf>
    <xf numFmtId="0" fontId="7" fillId="0" borderId="38" xfId="0" applyFont="1" applyFill="1" applyBorder="1" applyAlignment="1">
      <alignment horizontal="right" vertical="center" wrapText="1"/>
    </xf>
    <xf numFmtId="176" fontId="11" fillId="0" borderId="6" xfId="1" applyNumberFormat="1" applyFont="1" applyFill="1" applyBorder="1" applyAlignment="1"/>
    <xf numFmtId="0" fontId="7" fillId="0" borderId="6" xfId="0" applyFont="1" applyBorder="1">
      <alignment vertical="center"/>
    </xf>
    <xf numFmtId="0" fontId="11" fillId="0" borderId="7" xfId="2" applyFont="1" applyFill="1" applyBorder="1" applyAlignment="1">
      <alignment horizontal="left" vertical="center" indent="2"/>
    </xf>
    <xf numFmtId="176" fontId="11" fillId="0" borderId="7" xfId="1" applyNumberFormat="1" applyFont="1" applyFill="1" applyBorder="1" applyAlignment="1"/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Fill="1" applyBorder="1">
      <alignment vertical="center"/>
    </xf>
    <xf numFmtId="0" fontId="9" fillId="0" borderId="8" xfId="0" applyFont="1" applyBorder="1" applyAlignment="1">
      <alignment horizontal="left" vertical="center" indent="2"/>
    </xf>
    <xf numFmtId="176" fontId="11" fillId="0" borderId="8" xfId="1" applyNumberFormat="1" applyFont="1" applyFill="1" applyBorder="1" applyAlignment="1"/>
    <xf numFmtId="0" fontId="10" fillId="0" borderId="6" xfId="2" applyFont="1" applyFill="1" applyBorder="1" applyAlignment="1">
      <alignment vertical="center"/>
    </xf>
    <xf numFmtId="176" fontId="7" fillId="0" borderId="6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8" xfId="1" applyNumberFormat="1" applyFont="1" applyFill="1" applyBorder="1">
      <alignment vertical="center"/>
    </xf>
    <xf numFmtId="49" fontId="11" fillId="0" borderId="7" xfId="2" applyNumberFormat="1" applyFont="1" applyFill="1" applyBorder="1" applyAlignment="1">
      <alignment horizontal="left" vertical="center" indent="2"/>
    </xf>
    <xf numFmtId="0" fontId="7" fillId="0" borderId="7" xfId="0" applyFont="1" applyFill="1" applyBorder="1" applyAlignment="1">
      <alignment horizontal="left" vertical="center" indent="2"/>
    </xf>
    <xf numFmtId="0" fontId="9" fillId="0" borderId="6" xfId="0" applyFont="1" applyBorder="1" applyAlignment="1">
      <alignment vertical="center"/>
    </xf>
    <xf numFmtId="176" fontId="10" fillId="0" borderId="6" xfId="1" applyNumberFormat="1" applyFont="1" applyFill="1" applyBorder="1" applyAlignment="1"/>
    <xf numFmtId="0" fontId="7" fillId="0" borderId="0" xfId="0" applyFont="1" applyAlignment="1">
      <alignment vertical="center" shrinkToFit="1"/>
    </xf>
    <xf numFmtId="176" fontId="7" fillId="0" borderId="0" xfId="1" applyNumberFormat="1" applyFont="1" applyAlignment="1">
      <alignment horizontal="left" vertical="center" shrinkToFit="1"/>
    </xf>
    <xf numFmtId="0" fontId="7" fillId="0" borderId="6" xfId="0" applyFont="1" applyFill="1" applyBorder="1" applyAlignment="1">
      <alignment vertical="center" shrinkToFit="1"/>
    </xf>
    <xf numFmtId="176" fontId="10" fillId="0" borderId="6" xfId="1" applyNumberFormat="1" applyFont="1" applyFill="1" applyBorder="1" applyAlignment="1">
      <alignment horizontal="left" shrinkToFit="1"/>
    </xf>
    <xf numFmtId="0" fontId="7" fillId="0" borderId="7" xfId="0" applyFont="1" applyFill="1" applyBorder="1" applyAlignment="1">
      <alignment vertical="center" shrinkToFit="1"/>
    </xf>
    <xf numFmtId="176" fontId="11" fillId="0" borderId="7" xfId="1" applyNumberFormat="1" applyFont="1" applyFill="1" applyBorder="1" applyAlignment="1">
      <alignment horizontal="left" shrinkToFit="1"/>
    </xf>
    <xf numFmtId="0" fontId="7" fillId="0" borderId="8" xfId="0" applyFont="1" applyFill="1" applyBorder="1" applyAlignment="1">
      <alignment vertical="center" shrinkToFit="1"/>
    </xf>
    <xf numFmtId="176" fontId="11" fillId="0" borderId="8" xfId="1" applyNumberFormat="1" applyFont="1" applyFill="1" applyBorder="1" applyAlignment="1">
      <alignment horizontal="left" shrinkToFit="1"/>
    </xf>
    <xf numFmtId="0" fontId="7" fillId="0" borderId="0" xfId="0" applyFont="1" applyFill="1" applyBorder="1" applyAlignment="1">
      <alignment vertical="center" shrinkToFit="1"/>
    </xf>
    <xf numFmtId="176" fontId="11" fillId="0" borderId="0" xfId="1" applyNumberFormat="1" applyFont="1" applyFill="1" applyBorder="1" applyAlignment="1">
      <alignment horizontal="left" shrinkToFit="1"/>
    </xf>
    <xf numFmtId="176" fontId="11" fillId="0" borderId="6" xfId="1" applyNumberFormat="1" applyFont="1" applyFill="1" applyBorder="1" applyAlignment="1">
      <alignment horizontal="left" shrinkToFit="1"/>
    </xf>
    <xf numFmtId="0" fontId="7" fillId="0" borderId="7" xfId="0" applyFont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176" fontId="7" fillId="0" borderId="7" xfId="1" applyNumberFormat="1" applyFont="1" applyFill="1" applyBorder="1" applyAlignment="1">
      <alignment horizontal="left" vertical="center" shrinkToFit="1"/>
    </xf>
    <xf numFmtId="176" fontId="7" fillId="0" borderId="8" xfId="1" applyNumberFormat="1" applyFont="1" applyFill="1" applyBorder="1" applyAlignment="1">
      <alignment horizontal="left" vertical="center" shrinkToFit="1"/>
    </xf>
    <xf numFmtId="176" fontId="7" fillId="0" borderId="0" xfId="1" applyNumberFormat="1" applyFont="1" applyFill="1" applyBorder="1" applyAlignment="1">
      <alignment horizontal="left" vertical="center" shrinkToFit="1"/>
    </xf>
    <xf numFmtId="176" fontId="7" fillId="0" borderId="6" xfId="1" applyNumberFormat="1" applyFont="1" applyFill="1" applyBorder="1" applyAlignment="1">
      <alignment horizontal="left" vertical="center" shrinkToFit="1"/>
    </xf>
    <xf numFmtId="176" fontId="7" fillId="0" borderId="0" xfId="1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>
      <alignment vertical="center"/>
    </xf>
    <xf numFmtId="0" fontId="7" fillId="2" borderId="12" xfId="0" applyFont="1" applyFill="1" applyBorder="1" applyAlignment="1">
      <alignment horizontal="left" vertical="center"/>
    </xf>
    <xf numFmtId="38" fontId="7" fillId="2" borderId="13" xfId="1" applyFont="1" applyFill="1" applyBorder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</cellXfs>
  <cellStyles count="10">
    <cellStyle name="パーセント 2" xfId="3" xr:uid="{00000000-0005-0000-0000-000031000000}"/>
    <cellStyle name="ハイパーリンク 2" xfId="4" xr:uid="{00000000-0005-0000-0000-000032000000}"/>
    <cellStyle name="桁区切り" xfId="1" builtinId="6"/>
    <cellStyle name="桁区切り 2" xfId="7" xr:uid="{00000000-0005-0000-0000-000031000000}"/>
    <cellStyle name="桁区切り 3" xfId="9" xr:uid="{00000000-0005-0000-0000-000033000000}"/>
    <cellStyle name="桁区切り 4" xfId="5" xr:uid="{00000000-0005-0000-0000-000033000000}"/>
    <cellStyle name="標準" xfId="0" builtinId="0"/>
    <cellStyle name="標準 2" xfId="6" xr:uid="{00000000-0005-0000-0000-000032000000}"/>
    <cellStyle name="標準 3" xfId="8" xr:uid="{00000000-0005-0000-0000-000034000000}"/>
    <cellStyle name="標準 4" xfId="2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160BA-D2FC-45DA-BFAC-B646EF40239C}">
  <sheetPr>
    <pageSetUpPr fitToPage="1"/>
  </sheetPr>
  <dimension ref="B1:G54"/>
  <sheetViews>
    <sheetView zoomScale="75" zoomScaleNormal="75" workbookViewId="0">
      <selection activeCell="G10" sqref="G10"/>
    </sheetView>
  </sheetViews>
  <sheetFormatPr defaultRowHeight="18" x14ac:dyDescent="0.55000000000000004"/>
  <cols>
    <col min="1" max="1" width="1.58203125" style="3" customWidth="1"/>
    <col min="2" max="2" width="29" style="3" bestFit="1" customWidth="1"/>
    <col min="3" max="3" width="4.33203125" style="104" bestFit="1" customWidth="1"/>
    <col min="4" max="4" width="14.83203125" style="3" bestFit="1" customWidth="1"/>
    <col min="5" max="16384" width="8.6640625" style="3"/>
  </cols>
  <sheetData>
    <row r="1" spans="2:6" x14ac:dyDescent="0.55000000000000004">
      <c r="B1" s="1" t="s">
        <v>105</v>
      </c>
      <c r="D1" s="2" t="s">
        <v>54</v>
      </c>
    </row>
    <row r="2" spans="2:6" x14ac:dyDescent="0.55000000000000004">
      <c r="B2" s="211"/>
      <c r="C2" s="212" t="s">
        <v>208</v>
      </c>
      <c r="D2" s="213"/>
    </row>
    <row r="3" spans="2:6" x14ac:dyDescent="0.55000000000000004">
      <c r="B3" s="91" t="s">
        <v>55</v>
      </c>
      <c r="C3" s="105">
        <v>1</v>
      </c>
      <c r="D3" s="92">
        <v>164944</v>
      </c>
      <c r="F3" s="4"/>
    </row>
    <row r="4" spans="2:6" x14ac:dyDescent="0.55000000000000004">
      <c r="B4" s="91" t="s">
        <v>56</v>
      </c>
      <c r="C4" s="105">
        <v>2</v>
      </c>
      <c r="D4" s="92">
        <v>109491</v>
      </c>
    </row>
    <row r="5" spans="2:6" x14ac:dyDescent="0.55000000000000004">
      <c r="B5" s="93" t="s">
        <v>57</v>
      </c>
      <c r="C5" s="106">
        <v>3</v>
      </c>
      <c r="D5" s="94">
        <v>55452</v>
      </c>
    </row>
    <row r="6" spans="2:6" x14ac:dyDescent="0.55000000000000004">
      <c r="B6" s="91" t="s">
        <v>58</v>
      </c>
      <c r="C6" s="105">
        <v>4</v>
      </c>
      <c r="D6" s="95"/>
    </row>
    <row r="7" spans="2:6" x14ac:dyDescent="0.55000000000000004">
      <c r="B7" s="96" t="s">
        <v>83</v>
      </c>
      <c r="C7" s="105">
        <v>5</v>
      </c>
      <c r="D7" s="92">
        <v>13401</v>
      </c>
    </row>
    <row r="8" spans="2:6" x14ac:dyDescent="0.55000000000000004">
      <c r="B8" s="96" t="s">
        <v>84</v>
      </c>
      <c r="C8" s="105">
        <v>6</v>
      </c>
      <c r="D8" s="92">
        <v>184</v>
      </c>
    </row>
    <row r="9" spans="2:6" x14ac:dyDescent="0.55000000000000004">
      <c r="B9" s="96" t="s">
        <v>85</v>
      </c>
      <c r="C9" s="105">
        <v>7</v>
      </c>
      <c r="D9" s="92">
        <v>10135</v>
      </c>
    </row>
    <row r="10" spans="2:6" x14ac:dyDescent="0.55000000000000004">
      <c r="B10" s="96" t="s">
        <v>86</v>
      </c>
      <c r="C10" s="105">
        <v>8</v>
      </c>
      <c r="D10" s="92">
        <v>3554</v>
      </c>
    </row>
    <row r="11" spans="2:6" x14ac:dyDescent="0.55000000000000004">
      <c r="B11" s="96" t="s">
        <v>87</v>
      </c>
      <c r="C11" s="105">
        <v>9</v>
      </c>
      <c r="D11" s="92">
        <v>405</v>
      </c>
    </row>
    <row r="12" spans="2:6" x14ac:dyDescent="0.55000000000000004">
      <c r="B12" s="96" t="s">
        <v>102</v>
      </c>
      <c r="C12" s="105">
        <v>10</v>
      </c>
      <c r="D12" s="92">
        <v>525</v>
      </c>
    </row>
    <row r="13" spans="2:6" x14ac:dyDescent="0.55000000000000004">
      <c r="B13" s="96" t="s">
        <v>103</v>
      </c>
      <c r="C13" s="105">
        <v>11</v>
      </c>
      <c r="D13" s="92">
        <v>1782</v>
      </c>
    </row>
    <row r="14" spans="2:6" x14ac:dyDescent="0.55000000000000004">
      <c r="B14" s="96" t="s">
        <v>104</v>
      </c>
      <c r="C14" s="105">
        <v>12</v>
      </c>
      <c r="D14" s="92">
        <v>373</v>
      </c>
    </row>
    <row r="15" spans="2:6" x14ac:dyDescent="0.55000000000000004">
      <c r="B15" s="96" t="s">
        <v>88</v>
      </c>
      <c r="C15" s="105">
        <v>13</v>
      </c>
      <c r="D15" s="92">
        <v>2546</v>
      </c>
    </row>
    <row r="16" spans="2:6" x14ac:dyDescent="0.55000000000000004">
      <c r="B16" s="96" t="s">
        <v>89</v>
      </c>
      <c r="C16" s="105">
        <v>14</v>
      </c>
      <c r="D16" s="92">
        <v>616</v>
      </c>
    </row>
    <row r="17" spans="2:7" x14ac:dyDescent="0.55000000000000004">
      <c r="B17" s="96" t="s">
        <v>90</v>
      </c>
      <c r="C17" s="105">
        <v>15</v>
      </c>
      <c r="D17" s="92">
        <v>922</v>
      </c>
    </row>
    <row r="18" spans="2:7" x14ac:dyDescent="0.55000000000000004">
      <c r="B18" s="96" t="s">
        <v>91</v>
      </c>
      <c r="C18" s="105">
        <v>16</v>
      </c>
      <c r="D18" s="92">
        <v>665</v>
      </c>
    </row>
    <row r="19" spans="2:7" x14ac:dyDescent="0.55000000000000004">
      <c r="B19" s="96" t="s">
        <v>92</v>
      </c>
      <c r="C19" s="105">
        <v>17</v>
      </c>
      <c r="D19" s="92">
        <v>10922</v>
      </c>
    </row>
    <row r="20" spans="2:7" x14ac:dyDescent="0.55000000000000004">
      <c r="B20" s="97" t="s">
        <v>93</v>
      </c>
      <c r="C20" s="106">
        <v>18</v>
      </c>
      <c r="D20" s="94">
        <v>46037</v>
      </c>
    </row>
    <row r="21" spans="2:7" x14ac:dyDescent="0.55000000000000004">
      <c r="B21" s="98" t="s">
        <v>59</v>
      </c>
      <c r="C21" s="107">
        <v>19</v>
      </c>
      <c r="D21" s="99">
        <v>9415</v>
      </c>
    </row>
    <row r="22" spans="2:7" x14ac:dyDescent="0.55000000000000004">
      <c r="B22" s="91" t="s">
        <v>60</v>
      </c>
      <c r="C22" s="105">
        <v>20</v>
      </c>
      <c r="D22" s="95"/>
    </row>
    <row r="23" spans="2:7" x14ac:dyDescent="0.55000000000000004">
      <c r="B23" s="96" t="s">
        <v>61</v>
      </c>
      <c r="C23" s="105">
        <v>21</v>
      </c>
      <c r="D23" s="95">
        <v>194</v>
      </c>
    </row>
    <row r="24" spans="2:7" x14ac:dyDescent="0.55000000000000004">
      <c r="B24" s="96" t="s">
        <v>95</v>
      </c>
      <c r="C24" s="105">
        <v>22</v>
      </c>
      <c r="D24" s="95">
        <v>40</v>
      </c>
    </row>
    <row r="25" spans="2:7" x14ac:dyDescent="0.55000000000000004">
      <c r="B25" s="96" t="s">
        <v>62</v>
      </c>
      <c r="C25" s="105">
        <v>23</v>
      </c>
      <c r="D25" s="95">
        <v>3878</v>
      </c>
    </row>
    <row r="26" spans="2:7" x14ac:dyDescent="0.55000000000000004">
      <c r="B26" s="96" t="s">
        <v>94</v>
      </c>
      <c r="C26" s="105">
        <v>24</v>
      </c>
      <c r="D26" s="92" t="s">
        <v>30</v>
      </c>
    </row>
    <row r="27" spans="2:7" x14ac:dyDescent="0.55000000000000004">
      <c r="B27" s="96" t="s">
        <v>63</v>
      </c>
      <c r="C27" s="105">
        <v>25</v>
      </c>
      <c r="D27" s="95">
        <v>2960</v>
      </c>
    </row>
    <row r="28" spans="2:7" x14ac:dyDescent="0.55000000000000004">
      <c r="B28" s="96" t="s">
        <v>96</v>
      </c>
      <c r="C28" s="105">
        <v>26</v>
      </c>
      <c r="D28" s="95">
        <v>202</v>
      </c>
    </row>
    <row r="29" spans="2:7" x14ac:dyDescent="0.55000000000000004">
      <c r="B29" s="97" t="s">
        <v>64</v>
      </c>
      <c r="C29" s="106">
        <v>27</v>
      </c>
      <c r="D29" s="100">
        <v>7275</v>
      </c>
    </row>
    <row r="30" spans="2:7" x14ac:dyDescent="0.55000000000000004">
      <c r="B30" s="91" t="s">
        <v>65</v>
      </c>
      <c r="C30" s="105">
        <v>28</v>
      </c>
      <c r="D30" s="95"/>
    </row>
    <row r="31" spans="2:7" x14ac:dyDescent="0.55000000000000004">
      <c r="B31" s="96" t="s">
        <v>66</v>
      </c>
      <c r="C31" s="105">
        <v>29</v>
      </c>
      <c r="D31" s="92">
        <v>321</v>
      </c>
      <c r="F31" s="4"/>
      <c r="G31" s="4"/>
    </row>
    <row r="32" spans="2:7" x14ac:dyDescent="0.55000000000000004">
      <c r="B32" s="96" t="s">
        <v>97</v>
      </c>
      <c r="C32" s="105">
        <v>30</v>
      </c>
      <c r="D32" s="92">
        <v>47</v>
      </c>
    </row>
    <row r="33" spans="2:4" x14ac:dyDescent="0.55000000000000004">
      <c r="B33" s="96" t="s">
        <v>106</v>
      </c>
      <c r="C33" s="105">
        <v>31</v>
      </c>
      <c r="D33" s="92">
        <v>67</v>
      </c>
    </row>
    <row r="34" spans="2:4" x14ac:dyDescent="0.55000000000000004">
      <c r="B34" s="96" t="s">
        <v>107</v>
      </c>
      <c r="C34" s="105">
        <v>32</v>
      </c>
      <c r="D34" s="92">
        <v>1365</v>
      </c>
    </row>
    <row r="35" spans="2:4" x14ac:dyDescent="0.55000000000000004">
      <c r="B35" s="96" t="s">
        <v>67</v>
      </c>
      <c r="C35" s="105">
        <v>33</v>
      </c>
      <c r="D35" s="92">
        <v>492</v>
      </c>
    </row>
    <row r="36" spans="2:4" x14ac:dyDescent="0.55000000000000004">
      <c r="B36" s="96" t="s">
        <v>98</v>
      </c>
      <c r="C36" s="105">
        <v>34</v>
      </c>
      <c r="D36" s="92">
        <v>603</v>
      </c>
    </row>
    <row r="37" spans="2:4" x14ac:dyDescent="0.55000000000000004">
      <c r="B37" s="97" t="s">
        <v>68</v>
      </c>
      <c r="C37" s="106">
        <v>35</v>
      </c>
      <c r="D37" s="94">
        <v>2899</v>
      </c>
    </row>
    <row r="38" spans="2:4" x14ac:dyDescent="0.55000000000000004">
      <c r="B38" s="98" t="s">
        <v>69</v>
      </c>
      <c r="C38" s="107">
        <v>36</v>
      </c>
      <c r="D38" s="101">
        <v>13791</v>
      </c>
    </row>
    <row r="39" spans="2:4" x14ac:dyDescent="0.55000000000000004">
      <c r="B39" s="91" t="s">
        <v>70</v>
      </c>
      <c r="C39" s="105">
        <v>37</v>
      </c>
      <c r="D39" s="95"/>
    </row>
    <row r="40" spans="2:4" x14ac:dyDescent="0.55000000000000004">
      <c r="B40" s="96" t="s">
        <v>71</v>
      </c>
      <c r="C40" s="105">
        <v>38</v>
      </c>
      <c r="D40" s="92">
        <v>1523</v>
      </c>
    </row>
    <row r="41" spans="2:4" x14ac:dyDescent="0.55000000000000004">
      <c r="B41" s="96" t="s">
        <v>72</v>
      </c>
      <c r="C41" s="105">
        <v>39</v>
      </c>
      <c r="D41" s="92">
        <v>387</v>
      </c>
    </row>
    <row r="42" spans="2:4" x14ac:dyDescent="0.55000000000000004">
      <c r="B42" s="96" t="s">
        <v>99</v>
      </c>
      <c r="C42" s="105">
        <v>40</v>
      </c>
      <c r="D42" s="92">
        <v>1</v>
      </c>
    </row>
    <row r="43" spans="2:4" x14ac:dyDescent="0.55000000000000004">
      <c r="B43" s="97" t="s">
        <v>73</v>
      </c>
      <c r="C43" s="106">
        <v>41</v>
      </c>
      <c r="D43" s="94">
        <v>1912</v>
      </c>
    </row>
    <row r="44" spans="2:4" x14ac:dyDescent="0.55000000000000004">
      <c r="B44" s="91" t="s">
        <v>74</v>
      </c>
      <c r="C44" s="105">
        <v>42</v>
      </c>
      <c r="D44" s="95"/>
    </row>
    <row r="45" spans="2:4" x14ac:dyDescent="0.55000000000000004">
      <c r="B45" s="96" t="s">
        <v>76</v>
      </c>
      <c r="C45" s="105">
        <v>43</v>
      </c>
      <c r="D45" s="95">
        <v>145</v>
      </c>
    </row>
    <row r="46" spans="2:4" x14ac:dyDescent="0.55000000000000004">
      <c r="B46" s="96" t="s">
        <v>75</v>
      </c>
      <c r="C46" s="105">
        <v>44</v>
      </c>
      <c r="D46" s="95">
        <v>44</v>
      </c>
    </row>
    <row r="47" spans="2:4" x14ac:dyDescent="0.55000000000000004">
      <c r="B47" s="96" t="s">
        <v>100</v>
      </c>
      <c r="C47" s="105">
        <v>45</v>
      </c>
      <c r="D47" s="95">
        <v>1021</v>
      </c>
    </row>
    <row r="48" spans="2:4" x14ac:dyDescent="0.55000000000000004">
      <c r="B48" s="96" t="s">
        <v>77</v>
      </c>
      <c r="C48" s="105">
        <v>46</v>
      </c>
      <c r="D48" s="95">
        <v>13</v>
      </c>
    </row>
    <row r="49" spans="2:4" x14ac:dyDescent="0.55000000000000004">
      <c r="B49" s="97" t="s">
        <v>78</v>
      </c>
      <c r="C49" s="106">
        <v>47</v>
      </c>
      <c r="D49" s="100">
        <v>1225</v>
      </c>
    </row>
    <row r="50" spans="2:4" x14ac:dyDescent="0.55000000000000004">
      <c r="B50" s="98" t="s">
        <v>101</v>
      </c>
      <c r="C50" s="107">
        <v>48</v>
      </c>
      <c r="D50" s="99">
        <v>14479</v>
      </c>
    </row>
    <row r="51" spans="2:4" x14ac:dyDescent="0.55000000000000004">
      <c r="B51" s="91" t="s">
        <v>79</v>
      </c>
      <c r="C51" s="105">
        <v>49</v>
      </c>
      <c r="D51" s="95">
        <v>3306</v>
      </c>
    </row>
    <row r="52" spans="2:4" x14ac:dyDescent="0.55000000000000004">
      <c r="B52" s="91" t="s">
        <v>80</v>
      </c>
      <c r="C52" s="105">
        <v>50</v>
      </c>
      <c r="D52" s="95">
        <v>11</v>
      </c>
    </row>
    <row r="53" spans="2:4" x14ac:dyDescent="0.55000000000000004">
      <c r="B53" s="102" t="s">
        <v>81</v>
      </c>
      <c r="C53" s="108">
        <v>51</v>
      </c>
      <c r="D53" s="103">
        <v>3317</v>
      </c>
    </row>
    <row r="54" spans="2:4" x14ac:dyDescent="0.55000000000000004">
      <c r="B54" s="93" t="s">
        <v>82</v>
      </c>
      <c r="C54" s="106">
        <v>52</v>
      </c>
      <c r="D54" s="100">
        <v>11161</v>
      </c>
    </row>
  </sheetData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9FFF-C818-413D-B4A8-BAAC74AAA9B0}">
  <sheetPr>
    <pageSetUpPr fitToPage="1"/>
  </sheetPr>
  <dimension ref="B1:R43"/>
  <sheetViews>
    <sheetView zoomScale="75" zoomScaleNormal="75" workbookViewId="0">
      <selection activeCell="H25" sqref="H25"/>
    </sheetView>
  </sheetViews>
  <sheetFormatPr defaultRowHeight="16.5" x14ac:dyDescent="0.55000000000000004"/>
  <cols>
    <col min="1" max="1" width="1.58203125" style="6" customWidth="1"/>
    <col min="2" max="2" width="23.58203125" style="6" customWidth="1"/>
    <col min="3" max="17" width="7.58203125" style="6" customWidth="1"/>
    <col min="18" max="18" width="3.6640625" style="6" bestFit="1" customWidth="1"/>
    <col min="19" max="16384" width="8.6640625" style="6"/>
  </cols>
  <sheetData>
    <row r="1" spans="2:18" x14ac:dyDescent="0.55000000000000004">
      <c r="B1" s="5" t="s">
        <v>160</v>
      </c>
      <c r="C1" s="5"/>
      <c r="Q1" s="7" t="s">
        <v>54</v>
      </c>
    </row>
    <row r="2" spans="2:18" ht="18" customHeight="1" x14ac:dyDescent="0.55000000000000004">
      <c r="B2" s="224"/>
      <c r="C2" s="220" t="s">
        <v>53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 t="s">
        <v>140</v>
      </c>
      <c r="O2" s="220"/>
      <c r="P2" s="220"/>
      <c r="Q2" s="220" t="s">
        <v>50</v>
      </c>
      <c r="R2" s="221" t="s">
        <v>208</v>
      </c>
    </row>
    <row r="3" spans="2:18" x14ac:dyDescent="0.55000000000000004">
      <c r="B3" s="224"/>
      <c r="C3" s="220" t="s">
        <v>43</v>
      </c>
      <c r="D3" s="220" t="s">
        <v>44</v>
      </c>
      <c r="E3" s="220"/>
      <c r="F3" s="220" t="s">
        <v>45</v>
      </c>
      <c r="G3" s="220"/>
      <c r="H3" s="220"/>
      <c r="I3" s="220"/>
      <c r="J3" s="220"/>
      <c r="K3" s="220"/>
      <c r="L3" s="220" t="s">
        <v>46</v>
      </c>
      <c r="M3" s="220" t="s">
        <v>47</v>
      </c>
      <c r="N3" s="220" t="s">
        <v>48</v>
      </c>
      <c r="O3" s="220" t="s">
        <v>49</v>
      </c>
      <c r="P3" s="220" t="s">
        <v>141</v>
      </c>
      <c r="Q3" s="220"/>
      <c r="R3" s="222"/>
    </row>
    <row r="4" spans="2:18" x14ac:dyDescent="0.55000000000000004">
      <c r="B4" s="224"/>
      <c r="C4" s="220"/>
      <c r="D4" s="220" t="s">
        <v>131</v>
      </c>
      <c r="E4" s="220" t="s">
        <v>132</v>
      </c>
      <c r="F4" s="220" t="s">
        <v>133</v>
      </c>
      <c r="G4" s="220" t="s">
        <v>134</v>
      </c>
      <c r="H4" s="220"/>
      <c r="I4" s="220"/>
      <c r="J4" s="220"/>
      <c r="K4" s="220" t="s">
        <v>139</v>
      </c>
      <c r="L4" s="220"/>
      <c r="M4" s="220"/>
      <c r="N4" s="220"/>
      <c r="O4" s="220"/>
      <c r="P4" s="220"/>
      <c r="Q4" s="220"/>
      <c r="R4" s="222"/>
    </row>
    <row r="5" spans="2:18" ht="26" x14ac:dyDescent="0.55000000000000004">
      <c r="B5" s="224"/>
      <c r="C5" s="220"/>
      <c r="D5" s="220"/>
      <c r="E5" s="220"/>
      <c r="F5" s="220"/>
      <c r="G5" s="146" t="s">
        <v>135</v>
      </c>
      <c r="H5" s="146" t="s">
        <v>136</v>
      </c>
      <c r="I5" s="146" t="s">
        <v>137</v>
      </c>
      <c r="J5" s="146" t="s">
        <v>138</v>
      </c>
      <c r="K5" s="220"/>
      <c r="L5" s="220"/>
      <c r="M5" s="220"/>
      <c r="N5" s="220"/>
      <c r="O5" s="220"/>
      <c r="P5" s="220"/>
      <c r="Q5" s="220"/>
      <c r="R5" s="223"/>
    </row>
    <row r="6" spans="2:18" x14ac:dyDescent="0.55000000000000004">
      <c r="B6" s="114" t="s">
        <v>145</v>
      </c>
      <c r="C6" s="115">
        <v>15847</v>
      </c>
      <c r="D6" s="115">
        <v>19066</v>
      </c>
      <c r="E6" s="115">
        <v>19066</v>
      </c>
      <c r="F6" s="115">
        <v>3961</v>
      </c>
      <c r="G6" s="115">
        <v>2250</v>
      </c>
      <c r="H6" s="116">
        <v>796</v>
      </c>
      <c r="I6" s="115">
        <v>112000</v>
      </c>
      <c r="J6" s="117">
        <v>12910</v>
      </c>
      <c r="K6" s="118">
        <v>131919</v>
      </c>
      <c r="L6" s="117">
        <v>-14340</v>
      </c>
      <c r="M6" s="119">
        <v>152492</v>
      </c>
      <c r="N6" s="119">
        <v>18472</v>
      </c>
      <c r="O6" s="119">
        <v>-49</v>
      </c>
      <c r="P6" s="119">
        <v>18423</v>
      </c>
      <c r="Q6" s="119">
        <v>170915</v>
      </c>
      <c r="R6" s="120">
        <v>1</v>
      </c>
    </row>
    <row r="7" spans="2:18" x14ac:dyDescent="0.55000000000000004">
      <c r="B7" s="121" t="s">
        <v>146</v>
      </c>
      <c r="C7" s="122"/>
      <c r="D7" s="122"/>
      <c r="E7" s="122"/>
      <c r="F7" s="122"/>
      <c r="G7" s="122"/>
      <c r="H7" s="122"/>
      <c r="I7" s="122"/>
      <c r="J7" s="123"/>
      <c r="K7" s="124"/>
      <c r="L7" s="125"/>
      <c r="M7" s="126">
        <v>0</v>
      </c>
      <c r="N7" s="127"/>
      <c r="O7" s="127"/>
      <c r="P7" s="127"/>
      <c r="Q7" s="126">
        <v>0</v>
      </c>
      <c r="R7" s="128">
        <v>2</v>
      </c>
    </row>
    <row r="8" spans="2:18" x14ac:dyDescent="0.55000000000000004">
      <c r="B8" s="121" t="s">
        <v>147</v>
      </c>
      <c r="C8" s="129">
        <v>15847</v>
      </c>
      <c r="D8" s="129">
        <v>19066</v>
      </c>
      <c r="E8" s="129">
        <v>19066</v>
      </c>
      <c r="F8" s="129">
        <v>3961</v>
      </c>
      <c r="G8" s="129">
        <v>2250</v>
      </c>
      <c r="H8" s="130">
        <v>796</v>
      </c>
      <c r="I8" s="129">
        <v>112000</v>
      </c>
      <c r="J8" s="123">
        <v>12910</v>
      </c>
      <c r="K8" s="124">
        <v>131919</v>
      </c>
      <c r="L8" s="123">
        <v>-14340</v>
      </c>
      <c r="M8" s="131">
        <v>152492</v>
      </c>
      <c r="N8" s="131">
        <v>18472</v>
      </c>
      <c r="O8" s="131">
        <v>-49</v>
      </c>
      <c r="P8" s="131">
        <v>18423</v>
      </c>
      <c r="Q8" s="131">
        <v>170915</v>
      </c>
      <c r="R8" s="128">
        <v>3</v>
      </c>
    </row>
    <row r="9" spans="2:18" x14ac:dyDescent="0.55000000000000004">
      <c r="B9" s="132" t="s">
        <v>148</v>
      </c>
      <c r="C9" s="122"/>
      <c r="D9" s="122"/>
      <c r="E9" s="122"/>
      <c r="F9" s="122"/>
      <c r="G9" s="122"/>
      <c r="H9" s="122"/>
      <c r="I9" s="122"/>
      <c r="J9" s="125"/>
      <c r="K9" s="133"/>
      <c r="L9" s="125"/>
      <c r="M9" s="127"/>
      <c r="N9" s="127"/>
      <c r="O9" s="127"/>
      <c r="P9" s="127"/>
      <c r="Q9" s="127"/>
      <c r="R9" s="128">
        <v>4</v>
      </c>
    </row>
    <row r="10" spans="2:18" x14ac:dyDescent="0.55000000000000004">
      <c r="B10" s="134" t="s">
        <v>149</v>
      </c>
      <c r="C10" s="122"/>
      <c r="D10" s="122"/>
      <c r="E10" s="122"/>
      <c r="F10" s="122"/>
      <c r="G10" s="122"/>
      <c r="H10" s="122"/>
      <c r="I10" s="122"/>
      <c r="J10" s="123">
        <v>-2069</v>
      </c>
      <c r="K10" s="124">
        <v>-2069</v>
      </c>
      <c r="L10" s="125"/>
      <c r="M10" s="131">
        <v>-2069</v>
      </c>
      <c r="N10" s="127"/>
      <c r="O10" s="127"/>
      <c r="P10" s="127"/>
      <c r="Q10" s="123">
        <v>-2069</v>
      </c>
      <c r="R10" s="128">
        <v>5</v>
      </c>
    </row>
    <row r="11" spans="2:18" x14ac:dyDescent="0.55000000000000004">
      <c r="B11" s="134" t="s">
        <v>82</v>
      </c>
      <c r="C11" s="121"/>
      <c r="D11" s="121"/>
      <c r="E11" s="121"/>
      <c r="F11" s="121"/>
      <c r="G11" s="121"/>
      <c r="H11" s="121"/>
      <c r="I11" s="121"/>
      <c r="J11" s="131">
        <v>11161</v>
      </c>
      <c r="K11" s="135">
        <v>11161</v>
      </c>
      <c r="L11" s="127"/>
      <c r="M11" s="131">
        <v>11161</v>
      </c>
      <c r="N11" s="127"/>
      <c r="O11" s="127"/>
      <c r="P11" s="127"/>
      <c r="Q11" s="131">
        <v>11161</v>
      </c>
      <c r="R11" s="128">
        <v>6</v>
      </c>
    </row>
    <row r="12" spans="2:18" x14ac:dyDescent="0.55000000000000004">
      <c r="B12" s="134" t="s">
        <v>153</v>
      </c>
      <c r="C12" s="121"/>
      <c r="D12" s="121"/>
      <c r="E12" s="121"/>
      <c r="F12" s="121"/>
      <c r="G12" s="121"/>
      <c r="H12" s="121"/>
      <c r="I12" s="121"/>
      <c r="J12" s="127"/>
      <c r="K12" s="136"/>
      <c r="L12" s="127"/>
      <c r="M12" s="126">
        <v>0</v>
      </c>
      <c r="N12" s="131"/>
      <c r="O12" s="131"/>
      <c r="P12" s="131"/>
      <c r="Q12" s="126">
        <v>0</v>
      </c>
      <c r="R12" s="128">
        <v>7</v>
      </c>
    </row>
    <row r="13" spans="2:18" x14ac:dyDescent="0.55000000000000004">
      <c r="B13" s="134" t="s">
        <v>154</v>
      </c>
      <c r="C13" s="121"/>
      <c r="D13" s="121"/>
      <c r="E13" s="121"/>
      <c r="F13" s="121"/>
      <c r="G13" s="121"/>
      <c r="H13" s="137">
        <v>-48</v>
      </c>
      <c r="I13" s="121"/>
      <c r="J13" s="127">
        <v>48</v>
      </c>
      <c r="K13" s="126">
        <v>0</v>
      </c>
      <c r="L13" s="127"/>
      <c r="M13" s="126">
        <v>0</v>
      </c>
      <c r="N13" s="127"/>
      <c r="O13" s="127"/>
      <c r="P13" s="127"/>
      <c r="Q13" s="126">
        <v>0</v>
      </c>
      <c r="R13" s="128">
        <v>8</v>
      </c>
    </row>
    <row r="14" spans="2:18" x14ac:dyDescent="0.55000000000000004">
      <c r="B14" s="134" t="s">
        <v>150</v>
      </c>
      <c r="C14" s="121"/>
      <c r="D14" s="121"/>
      <c r="E14" s="121"/>
      <c r="F14" s="121"/>
      <c r="G14" s="121"/>
      <c r="H14" s="137"/>
      <c r="I14" s="121"/>
      <c r="J14" s="127"/>
      <c r="K14" s="136"/>
      <c r="L14" s="131">
        <v>-3</v>
      </c>
      <c r="M14" s="131">
        <v>-3</v>
      </c>
      <c r="N14" s="127"/>
      <c r="O14" s="127"/>
      <c r="P14" s="127"/>
      <c r="Q14" s="131">
        <v>-3</v>
      </c>
      <c r="R14" s="128">
        <v>9</v>
      </c>
    </row>
    <row r="15" spans="2:18" x14ac:dyDescent="0.55000000000000004">
      <c r="B15" s="134" t="s">
        <v>155</v>
      </c>
      <c r="C15" s="121"/>
      <c r="D15" s="121"/>
      <c r="E15" s="121"/>
      <c r="F15" s="121"/>
      <c r="G15" s="121"/>
      <c r="H15" s="137"/>
      <c r="I15" s="121"/>
      <c r="J15" s="127"/>
      <c r="K15" s="136"/>
      <c r="L15" s="127"/>
      <c r="M15" s="127"/>
      <c r="N15" s="131">
        <v>-2778</v>
      </c>
      <c r="O15" s="131">
        <v>192</v>
      </c>
      <c r="P15" s="131">
        <v>-2586</v>
      </c>
      <c r="Q15" s="131">
        <v>-2586</v>
      </c>
      <c r="R15" s="128">
        <v>10</v>
      </c>
    </row>
    <row r="16" spans="2:18" x14ac:dyDescent="0.55000000000000004">
      <c r="B16" s="138" t="s">
        <v>151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39">
        <v>-48</v>
      </c>
      <c r="I16" s="126">
        <v>0</v>
      </c>
      <c r="J16" s="131">
        <v>9140</v>
      </c>
      <c r="K16" s="135">
        <v>9091</v>
      </c>
      <c r="L16" s="131">
        <v>-3</v>
      </c>
      <c r="M16" s="131">
        <v>9088</v>
      </c>
      <c r="N16" s="131">
        <v>-2778</v>
      </c>
      <c r="O16" s="131">
        <v>192</v>
      </c>
      <c r="P16" s="131">
        <v>-2586</v>
      </c>
      <c r="Q16" s="131">
        <v>6502</v>
      </c>
      <c r="R16" s="128">
        <v>11</v>
      </c>
    </row>
    <row r="17" spans="2:18" x14ac:dyDescent="0.55000000000000004">
      <c r="B17" s="140" t="s">
        <v>152</v>
      </c>
      <c r="C17" s="141">
        <v>15847</v>
      </c>
      <c r="D17" s="141">
        <v>19066</v>
      </c>
      <c r="E17" s="141">
        <v>19066</v>
      </c>
      <c r="F17" s="141">
        <v>3961</v>
      </c>
      <c r="G17" s="141">
        <v>2250</v>
      </c>
      <c r="H17" s="142">
        <v>748</v>
      </c>
      <c r="I17" s="141">
        <v>112000</v>
      </c>
      <c r="J17" s="143">
        <v>22051</v>
      </c>
      <c r="K17" s="144">
        <v>141011</v>
      </c>
      <c r="L17" s="143">
        <v>-14344</v>
      </c>
      <c r="M17" s="143">
        <v>161580</v>
      </c>
      <c r="N17" s="143">
        <v>15693</v>
      </c>
      <c r="O17" s="143">
        <v>142</v>
      </c>
      <c r="P17" s="143">
        <v>15836</v>
      </c>
      <c r="Q17" s="143">
        <v>177417</v>
      </c>
      <c r="R17" s="145">
        <v>12</v>
      </c>
    </row>
    <row r="19" spans="2:18" x14ac:dyDescent="0.55000000000000004">
      <c r="B19" s="8"/>
      <c r="J19" s="9"/>
    </row>
    <row r="20" spans="2:18" x14ac:dyDescent="0.55000000000000004">
      <c r="B20" s="10"/>
    </row>
    <row r="21" spans="2:18" x14ac:dyDescent="0.55000000000000004">
      <c r="B21" s="11"/>
    </row>
    <row r="22" spans="2:18" x14ac:dyDescent="0.55000000000000004">
      <c r="B22" s="12"/>
    </row>
    <row r="23" spans="2:18" x14ac:dyDescent="0.55000000000000004">
      <c r="B23" s="12"/>
    </row>
    <row r="24" spans="2:18" x14ac:dyDescent="0.55000000000000004">
      <c r="B24" s="13"/>
    </row>
    <row r="25" spans="2:18" x14ac:dyDescent="0.55000000000000004">
      <c r="B25" s="13"/>
    </row>
    <row r="26" spans="2:18" x14ac:dyDescent="0.55000000000000004">
      <c r="B26" s="14"/>
    </row>
    <row r="27" spans="2:18" x14ac:dyDescent="0.55000000000000004">
      <c r="B27" s="13"/>
    </row>
    <row r="28" spans="2:18" x14ac:dyDescent="0.55000000000000004">
      <c r="B28" s="13"/>
    </row>
    <row r="29" spans="2:18" x14ac:dyDescent="0.55000000000000004">
      <c r="B29" s="14"/>
    </row>
    <row r="30" spans="2:18" x14ac:dyDescent="0.55000000000000004">
      <c r="B30" s="15"/>
    </row>
    <row r="31" spans="2:18" x14ac:dyDescent="0.55000000000000004">
      <c r="B31" s="15"/>
    </row>
    <row r="32" spans="2:18" x14ac:dyDescent="0.55000000000000004">
      <c r="B32" s="11"/>
    </row>
    <row r="33" spans="2:4" x14ac:dyDescent="0.55000000000000004">
      <c r="B33" s="15"/>
    </row>
    <row r="34" spans="2:4" x14ac:dyDescent="0.55000000000000004">
      <c r="B34" s="11"/>
    </row>
    <row r="35" spans="2:4" x14ac:dyDescent="0.55000000000000004">
      <c r="B35" s="15"/>
    </row>
    <row r="36" spans="2:4" x14ac:dyDescent="0.55000000000000004">
      <c r="B36" s="15"/>
    </row>
    <row r="37" spans="2:4" x14ac:dyDescent="0.55000000000000004">
      <c r="B37" s="15"/>
    </row>
    <row r="38" spans="2:4" x14ac:dyDescent="0.55000000000000004">
      <c r="B38" s="13"/>
      <c r="C38" s="13"/>
      <c r="D38" s="13"/>
    </row>
    <row r="39" spans="2:4" x14ac:dyDescent="0.55000000000000004">
      <c r="B39" s="15"/>
    </row>
    <row r="40" spans="2:4" x14ac:dyDescent="0.55000000000000004">
      <c r="B40" s="15"/>
    </row>
    <row r="41" spans="2:4" x14ac:dyDescent="0.55000000000000004">
      <c r="B41" s="11"/>
    </row>
    <row r="42" spans="2:4" x14ac:dyDescent="0.55000000000000004">
      <c r="B42" s="15"/>
    </row>
    <row r="43" spans="2:4" x14ac:dyDescent="0.55000000000000004">
      <c r="B43" s="13"/>
    </row>
  </sheetData>
  <mergeCells count="18">
    <mergeCell ref="R2:R5"/>
    <mergeCell ref="B2:B5"/>
    <mergeCell ref="C2:M2"/>
    <mergeCell ref="N2:P2"/>
    <mergeCell ref="Q2:Q5"/>
    <mergeCell ref="N3:N5"/>
    <mergeCell ref="O3:O5"/>
    <mergeCell ref="P3:P5"/>
    <mergeCell ref="C3:C5"/>
    <mergeCell ref="D3:E3"/>
    <mergeCell ref="F3:K3"/>
    <mergeCell ref="L3:L5"/>
    <mergeCell ref="M3:M5"/>
    <mergeCell ref="D4:D5"/>
    <mergeCell ref="E4:E5"/>
    <mergeCell ref="F4:F5"/>
    <mergeCell ref="G4:J4"/>
    <mergeCell ref="K4:K5"/>
  </mergeCells>
  <phoneticPr fontId="2"/>
  <printOptions horizontalCentered="1"/>
  <pageMargins left="0.23622047244094491" right="0.23622047244094491" top="0.74803149606299213" bottom="0.35433070866141736" header="0.31496062992125984" footer="0.31496062992125984"/>
  <pageSetup paperSize="9" scale="9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FF11D-3BDC-4AED-8D5F-201F0625C7F2}">
  <sheetPr>
    <pageSetUpPr fitToPage="1"/>
  </sheetPr>
  <dimension ref="B1:G99"/>
  <sheetViews>
    <sheetView showGridLines="0" zoomScale="50" zoomScaleNormal="50" workbookViewId="0">
      <selection activeCell="L54" sqref="L54"/>
    </sheetView>
  </sheetViews>
  <sheetFormatPr defaultRowHeight="16.5" x14ac:dyDescent="0.55000000000000004"/>
  <cols>
    <col min="1" max="1" width="1.58203125" style="17" customWidth="1"/>
    <col min="2" max="2" width="29.4140625" style="17" bestFit="1" customWidth="1"/>
    <col min="3" max="3" width="3.6640625" style="21" bestFit="1" customWidth="1"/>
    <col min="4" max="5" width="12.58203125" style="18" customWidth="1"/>
    <col min="6" max="6" width="12.58203125" style="17" customWidth="1"/>
    <col min="7" max="16384" width="8.6640625" style="17"/>
  </cols>
  <sheetData>
    <row r="1" spans="2:6" x14ac:dyDescent="0.55000000000000004">
      <c r="B1" s="25" t="s">
        <v>142</v>
      </c>
      <c r="C1" s="26" t="s">
        <v>208</v>
      </c>
      <c r="D1" s="27" t="s">
        <v>203</v>
      </c>
      <c r="E1" s="27" t="s">
        <v>206</v>
      </c>
      <c r="F1" s="28" t="s">
        <v>207</v>
      </c>
    </row>
    <row r="2" spans="2:6" x14ac:dyDescent="0.55000000000000004">
      <c r="B2" s="214" t="s">
        <v>9</v>
      </c>
      <c r="C2" s="215">
        <v>1</v>
      </c>
      <c r="D2" s="216"/>
      <c r="E2" s="216"/>
      <c r="F2" s="217"/>
    </row>
    <row r="3" spans="2:6" x14ac:dyDescent="0.55000000000000004">
      <c r="B3" s="31" t="s">
        <v>10</v>
      </c>
      <c r="C3" s="32">
        <v>2</v>
      </c>
      <c r="D3" s="33"/>
      <c r="E3" s="33"/>
      <c r="F3" s="34"/>
    </row>
    <row r="4" spans="2:6" x14ac:dyDescent="0.55000000000000004">
      <c r="B4" s="35" t="s">
        <v>0</v>
      </c>
      <c r="C4" s="36">
        <v>3</v>
      </c>
      <c r="D4" s="37">
        <v>25433</v>
      </c>
      <c r="E4" s="37">
        <v>52658</v>
      </c>
      <c r="F4" s="38">
        <f>D4-E4</f>
        <v>-27225</v>
      </c>
    </row>
    <row r="5" spans="2:6" x14ac:dyDescent="0.55000000000000004">
      <c r="B5" s="35" t="s">
        <v>108</v>
      </c>
      <c r="C5" s="36">
        <v>4</v>
      </c>
      <c r="D5" s="37">
        <v>2689</v>
      </c>
      <c r="E5" s="37">
        <v>2996</v>
      </c>
      <c r="F5" s="38">
        <f t="shared" ref="F5:F16" si="0">D5-E5</f>
        <v>-307</v>
      </c>
    </row>
    <row r="6" spans="2:6" x14ac:dyDescent="0.55000000000000004">
      <c r="B6" s="35" t="s">
        <v>109</v>
      </c>
      <c r="C6" s="36">
        <v>5</v>
      </c>
      <c r="D6" s="37">
        <v>37454</v>
      </c>
      <c r="E6" s="37">
        <v>35259</v>
      </c>
      <c r="F6" s="38">
        <f t="shared" si="0"/>
        <v>2195</v>
      </c>
    </row>
    <row r="7" spans="2:6" x14ac:dyDescent="0.55000000000000004">
      <c r="B7" s="35" t="s">
        <v>1</v>
      </c>
      <c r="C7" s="36">
        <v>6</v>
      </c>
      <c r="D7" s="37">
        <v>19883</v>
      </c>
      <c r="E7" s="37">
        <v>11528</v>
      </c>
      <c r="F7" s="38">
        <f t="shared" si="0"/>
        <v>8355</v>
      </c>
    </row>
    <row r="8" spans="2:6" x14ac:dyDescent="0.55000000000000004">
      <c r="B8" s="35" t="s">
        <v>2</v>
      </c>
      <c r="C8" s="36">
        <v>7</v>
      </c>
      <c r="D8" s="37">
        <v>17647</v>
      </c>
      <c r="E8" s="37">
        <v>16458</v>
      </c>
      <c r="F8" s="38">
        <f t="shared" si="0"/>
        <v>1189</v>
      </c>
    </row>
    <row r="9" spans="2:6" x14ac:dyDescent="0.55000000000000004">
      <c r="B9" s="35" t="s">
        <v>3</v>
      </c>
      <c r="C9" s="36">
        <v>8</v>
      </c>
      <c r="D9" s="37">
        <v>481</v>
      </c>
      <c r="E9" s="37">
        <v>215</v>
      </c>
      <c r="F9" s="38">
        <f t="shared" si="0"/>
        <v>266</v>
      </c>
    </row>
    <row r="10" spans="2:6" x14ac:dyDescent="0.55000000000000004">
      <c r="B10" s="35" t="s">
        <v>4</v>
      </c>
      <c r="C10" s="36">
        <v>9</v>
      </c>
      <c r="D10" s="37">
        <v>1434</v>
      </c>
      <c r="E10" s="37">
        <v>1404</v>
      </c>
      <c r="F10" s="38">
        <f t="shared" si="0"/>
        <v>30</v>
      </c>
    </row>
    <row r="11" spans="2:6" x14ac:dyDescent="0.55000000000000004">
      <c r="B11" s="35" t="s">
        <v>110</v>
      </c>
      <c r="C11" s="36">
        <v>10</v>
      </c>
      <c r="D11" s="37">
        <v>9583</v>
      </c>
      <c r="E11" s="37">
        <v>8982</v>
      </c>
      <c r="F11" s="38">
        <f t="shared" si="0"/>
        <v>601</v>
      </c>
    </row>
    <row r="12" spans="2:6" x14ac:dyDescent="0.55000000000000004">
      <c r="B12" s="35" t="s">
        <v>111</v>
      </c>
      <c r="C12" s="36">
        <v>11</v>
      </c>
      <c r="D12" s="37">
        <v>3248</v>
      </c>
      <c r="E12" s="37">
        <v>3015</v>
      </c>
      <c r="F12" s="38">
        <f t="shared" si="0"/>
        <v>233</v>
      </c>
    </row>
    <row r="13" spans="2:6" x14ac:dyDescent="0.55000000000000004">
      <c r="B13" s="35" t="s">
        <v>112</v>
      </c>
      <c r="C13" s="36">
        <v>12</v>
      </c>
      <c r="D13" s="37">
        <v>179</v>
      </c>
      <c r="E13" s="37">
        <v>300</v>
      </c>
      <c r="F13" s="38">
        <f t="shared" si="0"/>
        <v>-121</v>
      </c>
    </row>
    <row r="14" spans="2:6" x14ac:dyDescent="0.55000000000000004">
      <c r="B14" s="35" t="s">
        <v>5</v>
      </c>
      <c r="C14" s="36">
        <v>13</v>
      </c>
      <c r="D14" s="37">
        <v>975</v>
      </c>
      <c r="E14" s="37">
        <v>786</v>
      </c>
      <c r="F14" s="38">
        <f t="shared" si="0"/>
        <v>189</v>
      </c>
    </row>
    <row r="15" spans="2:6" x14ac:dyDescent="0.55000000000000004">
      <c r="B15" s="35" t="s">
        <v>6</v>
      </c>
      <c r="C15" s="36">
        <v>14</v>
      </c>
      <c r="D15" s="37">
        <v>2296</v>
      </c>
      <c r="E15" s="37">
        <v>2222</v>
      </c>
      <c r="F15" s="38">
        <f t="shared" si="0"/>
        <v>74</v>
      </c>
    </row>
    <row r="16" spans="2:6" x14ac:dyDescent="0.55000000000000004">
      <c r="B16" s="41" t="s">
        <v>7</v>
      </c>
      <c r="C16" s="42">
        <v>15</v>
      </c>
      <c r="D16" s="39">
        <v>24</v>
      </c>
      <c r="E16" s="39">
        <v>23</v>
      </c>
      <c r="F16" s="40">
        <f t="shared" si="0"/>
        <v>1</v>
      </c>
    </row>
    <row r="17" spans="2:6" x14ac:dyDescent="0.55000000000000004">
      <c r="B17" s="76" t="s">
        <v>8</v>
      </c>
      <c r="C17" s="29">
        <v>16</v>
      </c>
      <c r="D17" s="43">
        <v>121283</v>
      </c>
      <c r="E17" s="43">
        <v>135807</v>
      </c>
      <c r="F17" s="30"/>
    </row>
    <row r="18" spans="2:6" x14ac:dyDescent="0.55000000000000004">
      <c r="B18" s="44" t="s">
        <v>11</v>
      </c>
      <c r="C18" s="45">
        <v>17</v>
      </c>
      <c r="D18" s="46"/>
      <c r="E18" s="46"/>
      <c r="F18" s="47"/>
    </row>
    <row r="19" spans="2:6" x14ac:dyDescent="0.55000000000000004">
      <c r="B19" s="48" t="s">
        <v>12</v>
      </c>
      <c r="C19" s="36">
        <v>18</v>
      </c>
      <c r="D19" s="49"/>
      <c r="E19" s="49"/>
      <c r="F19" s="50"/>
    </row>
    <row r="20" spans="2:6" x14ac:dyDescent="0.55000000000000004">
      <c r="B20" s="51" t="s">
        <v>113</v>
      </c>
      <c r="C20" s="36">
        <v>19</v>
      </c>
      <c r="D20" s="37">
        <v>15027</v>
      </c>
      <c r="E20" s="37">
        <v>14286</v>
      </c>
      <c r="F20" s="38">
        <f>D20-E20</f>
        <v>741</v>
      </c>
    </row>
    <row r="21" spans="2:6" x14ac:dyDescent="0.55000000000000004">
      <c r="B21" s="51" t="s">
        <v>114</v>
      </c>
      <c r="C21" s="36">
        <v>20</v>
      </c>
      <c r="D21" s="37">
        <v>357</v>
      </c>
      <c r="E21" s="37">
        <v>320</v>
      </c>
      <c r="F21" s="38">
        <f t="shared" ref="F21:F27" si="1">D21-E21</f>
        <v>37</v>
      </c>
    </row>
    <row r="22" spans="2:6" x14ac:dyDescent="0.55000000000000004">
      <c r="B22" s="51" t="s">
        <v>115</v>
      </c>
      <c r="C22" s="36">
        <v>21</v>
      </c>
      <c r="D22" s="37">
        <v>3311</v>
      </c>
      <c r="E22" s="37">
        <v>3109</v>
      </c>
      <c r="F22" s="38">
        <f t="shared" si="1"/>
        <v>202</v>
      </c>
    </row>
    <row r="23" spans="2:6" x14ac:dyDescent="0.55000000000000004">
      <c r="B23" s="51" t="s">
        <v>116</v>
      </c>
      <c r="C23" s="36">
        <v>22</v>
      </c>
      <c r="D23" s="37">
        <v>0</v>
      </c>
      <c r="E23" s="37">
        <v>0</v>
      </c>
      <c r="F23" s="38">
        <f t="shared" si="1"/>
        <v>0</v>
      </c>
    </row>
    <row r="24" spans="2:6" x14ac:dyDescent="0.55000000000000004">
      <c r="B24" s="51" t="s">
        <v>117</v>
      </c>
      <c r="C24" s="36">
        <v>23</v>
      </c>
      <c r="D24" s="37">
        <v>1083</v>
      </c>
      <c r="E24" s="37">
        <v>1034</v>
      </c>
      <c r="F24" s="38">
        <f t="shared" si="1"/>
        <v>49</v>
      </c>
    </row>
    <row r="25" spans="2:6" x14ac:dyDescent="0.55000000000000004">
      <c r="B25" s="51" t="s">
        <v>13</v>
      </c>
      <c r="C25" s="36">
        <v>24</v>
      </c>
      <c r="D25" s="37">
        <v>29840</v>
      </c>
      <c r="E25" s="37">
        <v>29619</v>
      </c>
      <c r="F25" s="38">
        <f t="shared" si="1"/>
        <v>221</v>
      </c>
    </row>
    <row r="26" spans="2:6" x14ac:dyDescent="0.55000000000000004">
      <c r="B26" s="51" t="s">
        <v>118</v>
      </c>
      <c r="C26" s="36">
        <v>25</v>
      </c>
      <c r="D26" s="37">
        <v>1797</v>
      </c>
      <c r="E26" s="37">
        <v>1562</v>
      </c>
      <c r="F26" s="38">
        <f t="shared" si="1"/>
        <v>235</v>
      </c>
    </row>
    <row r="27" spans="2:6" x14ac:dyDescent="0.55000000000000004">
      <c r="B27" s="52" t="s">
        <v>14</v>
      </c>
      <c r="C27" s="42">
        <v>26</v>
      </c>
      <c r="D27" s="39">
        <v>33</v>
      </c>
      <c r="E27" s="39">
        <v>281</v>
      </c>
      <c r="F27" s="40">
        <f t="shared" si="1"/>
        <v>-248</v>
      </c>
    </row>
    <row r="28" spans="2:6" x14ac:dyDescent="0.55000000000000004">
      <c r="B28" s="77" t="s">
        <v>15</v>
      </c>
      <c r="C28" s="29">
        <v>27</v>
      </c>
      <c r="D28" s="43">
        <v>51451</v>
      </c>
      <c r="E28" s="43">
        <v>50214</v>
      </c>
      <c r="F28" s="53"/>
    </row>
    <row r="29" spans="2:6" x14ac:dyDescent="0.55000000000000004">
      <c r="B29" s="68" t="s">
        <v>16</v>
      </c>
      <c r="C29" s="45">
        <v>28</v>
      </c>
      <c r="D29" s="58"/>
      <c r="E29" s="58"/>
      <c r="F29" s="59"/>
    </row>
    <row r="30" spans="2:6" x14ac:dyDescent="0.55000000000000004">
      <c r="B30" s="51" t="s">
        <v>17</v>
      </c>
      <c r="C30" s="36">
        <v>29</v>
      </c>
      <c r="D30" s="37">
        <v>2689</v>
      </c>
      <c r="E30" s="37">
        <v>4533</v>
      </c>
      <c r="F30" s="38">
        <f t="shared" ref="F30:F31" si="2">D30-E30</f>
        <v>-1844</v>
      </c>
    </row>
    <row r="31" spans="2:6" x14ac:dyDescent="0.55000000000000004">
      <c r="B31" s="52" t="s">
        <v>6</v>
      </c>
      <c r="C31" s="42">
        <v>30</v>
      </c>
      <c r="D31" s="39">
        <v>1132</v>
      </c>
      <c r="E31" s="39">
        <v>96</v>
      </c>
      <c r="F31" s="40">
        <f t="shared" si="2"/>
        <v>1036</v>
      </c>
    </row>
    <row r="32" spans="2:6" x14ac:dyDescent="0.55000000000000004">
      <c r="B32" s="77" t="s">
        <v>18</v>
      </c>
      <c r="C32" s="29">
        <v>31</v>
      </c>
      <c r="D32" s="43">
        <v>3821</v>
      </c>
      <c r="E32" s="43">
        <v>4629</v>
      </c>
      <c r="F32" s="53">
        <f>D32-E32</f>
        <v>-808</v>
      </c>
    </row>
    <row r="33" spans="2:7" x14ac:dyDescent="0.55000000000000004">
      <c r="B33" s="68" t="s">
        <v>19</v>
      </c>
      <c r="C33" s="45">
        <v>32</v>
      </c>
      <c r="D33" s="58"/>
      <c r="E33" s="58"/>
      <c r="F33" s="47"/>
    </row>
    <row r="34" spans="2:7" x14ac:dyDescent="0.55000000000000004">
      <c r="B34" s="51" t="s">
        <v>20</v>
      </c>
      <c r="C34" s="36">
        <v>33</v>
      </c>
      <c r="D34" s="37">
        <v>51545</v>
      </c>
      <c r="E34" s="37">
        <v>44741</v>
      </c>
      <c r="F34" s="38">
        <f t="shared" ref="F34:F42" si="3">D34-E34</f>
        <v>6804</v>
      </c>
    </row>
    <row r="35" spans="2:7" x14ac:dyDescent="0.55000000000000004">
      <c r="B35" s="51" t="s">
        <v>119</v>
      </c>
      <c r="C35" s="36">
        <v>34</v>
      </c>
      <c r="D35" s="37">
        <v>26393</v>
      </c>
      <c r="E35" s="37">
        <v>26994</v>
      </c>
      <c r="F35" s="38">
        <f t="shared" si="3"/>
        <v>-601</v>
      </c>
    </row>
    <row r="36" spans="2:7" x14ac:dyDescent="0.55000000000000004">
      <c r="B36" s="51" t="s">
        <v>120</v>
      </c>
      <c r="C36" s="36">
        <v>35</v>
      </c>
      <c r="D36" s="37">
        <v>3</v>
      </c>
      <c r="E36" s="37">
        <v>3</v>
      </c>
      <c r="F36" s="38">
        <f t="shared" si="3"/>
        <v>0</v>
      </c>
    </row>
    <row r="37" spans="2:7" x14ac:dyDescent="0.55000000000000004">
      <c r="B37" s="51" t="s">
        <v>21</v>
      </c>
      <c r="C37" s="36">
        <v>36</v>
      </c>
      <c r="D37" s="37">
        <v>13814</v>
      </c>
      <c r="E37" s="37">
        <v>13718</v>
      </c>
      <c r="F37" s="38">
        <f t="shared" si="3"/>
        <v>96</v>
      </c>
    </row>
    <row r="38" spans="2:7" x14ac:dyDescent="0.55000000000000004">
      <c r="B38" s="51" t="s">
        <v>121</v>
      </c>
      <c r="C38" s="36">
        <v>37</v>
      </c>
      <c r="D38" s="37">
        <v>822</v>
      </c>
      <c r="E38" s="37">
        <v>813</v>
      </c>
      <c r="F38" s="38">
        <f t="shared" si="3"/>
        <v>9</v>
      </c>
    </row>
    <row r="39" spans="2:7" x14ac:dyDescent="0.55000000000000004">
      <c r="B39" s="51" t="s">
        <v>122</v>
      </c>
      <c r="C39" s="36">
        <v>38</v>
      </c>
      <c r="D39" s="37">
        <v>315</v>
      </c>
      <c r="E39" s="37">
        <v>329</v>
      </c>
      <c r="F39" s="38">
        <f t="shared" si="3"/>
        <v>-14</v>
      </c>
    </row>
    <row r="40" spans="2:7" x14ac:dyDescent="0.55000000000000004">
      <c r="B40" s="51" t="s">
        <v>123</v>
      </c>
      <c r="C40" s="36">
        <v>39</v>
      </c>
      <c r="D40" s="37">
        <v>3049</v>
      </c>
      <c r="E40" s="37">
        <v>3145</v>
      </c>
      <c r="F40" s="38">
        <f t="shared" si="3"/>
        <v>-96</v>
      </c>
    </row>
    <row r="41" spans="2:7" x14ac:dyDescent="0.55000000000000004">
      <c r="B41" s="51" t="s">
        <v>6</v>
      </c>
      <c r="C41" s="36">
        <v>40</v>
      </c>
      <c r="D41" s="37">
        <v>921</v>
      </c>
      <c r="E41" s="37">
        <v>727</v>
      </c>
      <c r="F41" s="38">
        <f t="shared" si="3"/>
        <v>194</v>
      </c>
    </row>
    <row r="42" spans="2:7" x14ac:dyDescent="0.55000000000000004">
      <c r="B42" s="52" t="s">
        <v>7</v>
      </c>
      <c r="C42" s="42">
        <v>41</v>
      </c>
      <c r="D42" s="39">
        <v>8470</v>
      </c>
      <c r="E42" s="39">
        <v>9481</v>
      </c>
      <c r="F42" s="40">
        <f t="shared" si="3"/>
        <v>-1011</v>
      </c>
      <c r="G42" s="19"/>
    </row>
    <row r="43" spans="2:7" x14ac:dyDescent="0.55000000000000004">
      <c r="B43" s="78" t="s">
        <v>22</v>
      </c>
      <c r="C43" s="79">
        <v>42</v>
      </c>
      <c r="D43" s="55">
        <v>88393</v>
      </c>
      <c r="E43" s="55">
        <v>80992</v>
      </c>
      <c r="F43" s="56"/>
      <c r="G43" s="19"/>
    </row>
    <row r="44" spans="2:7" x14ac:dyDescent="0.55000000000000004">
      <c r="B44" s="82" t="s">
        <v>23</v>
      </c>
      <c r="C44" s="29">
        <v>43</v>
      </c>
      <c r="D44" s="43">
        <v>143667</v>
      </c>
      <c r="E44" s="43">
        <v>135836</v>
      </c>
      <c r="F44" s="53"/>
    </row>
    <row r="45" spans="2:7" x14ac:dyDescent="0.55000000000000004">
      <c r="B45" s="80" t="s">
        <v>24</v>
      </c>
      <c r="C45" s="81">
        <v>44</v>
      </c>
      <c r="D45" s="71">
        <v>264950</v>
      </c>
      <c r="E45" s="71">
        <v>271643</v>
      </c>
      <c r="F45" s="75"/>
    </row>
    <row r="46" spans="2:7" x14ac:dyDescent="0.55000000000000004">
      <c r="F46" s="19"/>
    </row>
    <row r="47" spans="2:7" x14ac:dyDescent="0.55000000000000004">
      <c r="B47" s="60"/>
      <c r="C47" s="26"/>
      <c r="D47" s="27" t="s">
        <v>203</v>
      </c>
      <c r="E47" s="27" t="s">
        <v>204</v>
      </c>
      <c r="F47" s="61" t="s">
        <v>205</v>
      </c>
    </row>
    <row r="48" spans="2:7" x14ac:dyDescent="0.55000000000000004">
      <c r="B48" s="218" t="s">
        <v>25</v>
      </c>
      <c r="C48" s="215">
        <v>45</v>
      </c>
      <c r="D48" s="219"/>
      <c r="E48" s="219"/>
      <c r="F48" s="217"/>
    </row>
    <row r="49" spans="2:7" x14ac:dyDescent="0.55000000000000004">
      <c r="B49" s="44" t="s">
        <v>26</v>
      </c>
      <c r="C49" s="45">
        <v>46</v>
      </c>
      <c r="D49" s="46"/>
      <c r="E49" s="46"/>
      <c r="F49" s="47"/>
    </row>
    <row r="50" spans="2:7" x14ac:dyDescent="0.55000000000000004">
      <c r="B50" s="62" t="s">
        <v>143</v>
      </c>
      <c r="C50" s="36">
        <v>47</v>
      </c>
      <c r="D50" s="63">
        <v>600</v>
      </c>
      <c r="E50" s="37">
        <v>577</v>
      </c>
      <c r="F50" s="38">
        <f>E50-D50</f>
        <v>-23</v>
      </c>
    </row>
    <row r="51" spans="2:7" x14ac:dyDescent="0.55000000000000004">
      <c r="B51" s="62" t="s">
        <v>144</v>
      </c>
      <c r="C51" s="36">
        <v>48</v>
      </c>
      <c r="D51" s="63">
        <v>27875</v>
      </c>
      <c r="E51" s="37">
        <v>26959</v>
      </c>
      <c r="F51" s="38">
        <f t="shared" ref="F51:F61" si="4">E51-D51</f>
        <v>-916</v>
      </c>
    </row>
    <row r="52" spans="2:7" x14ac:dyDescent="0.55000000000000004">
      <c r="B52" s="62" t="s">
        <v>27</v>
      </c>
      <c r="C52" s="36">
        <v>49</v>
      </c>
      <c r="D52" s="63">
        <v>3010</v>
      </c>
      <c r="E52" s="37">
        <v>2860</v>
      </c>
      <c r="F52" s="38">
        <f t="shared" si="4"/>
        <v>-150</v>
      </c>
      <c r="G52" s="19"/>
    </row>
    <row r="53" spans="2:7" x14ac:dyDescent="0.55000000000000004">
      <c r="B53" s="62" t="s">
        <v>28</v>
      </c>
      <c r="C53" s="36">
        <v>50</v>
      </c>
      <c r="D53" s="37">
        <v>3919</v>
      </c>
      <c r="E53" s="37">
        <v>0</v>
      </c>
      <c r="F53" s="38">
        <f t="shared" si="4"/>
        <v>-3919</v>
      </c>
    </row>
    <row r="54" spans="2:7" x14ac:dyDescent="0.55000000000000004">
      <c r="B54" s="62" t="s">
        <v>29</v>
      </c>
      <c r="C54" s="36">
        <v>51</v>
      </c>
      <c r="D54" s="37">
        <v>0</v>
      </c>
      <c r="E54" s="37">
        <v>10000</v>
      </c>
      <c r="F54" s="38">
        <f t="shared" si="4"/>
        <v>10000</v>
      </c>
    </row>
    <row r="55" spans="2:7" x14ac:dyDescent="0.55000000000000004">
      <c r="B55" s="62" t="s">
        <v>124</v>
      </c>
      <c r="C55" s="36">
        <v>52</v>
      </c>
      <c r="D55" s="37">
        <v>955</v>
      </c>
      <c r="E55" s="37">
        <v>879</v>
      </c>
      <c r="F55" s="38">
        <f t="shared" si="4"/>
        <v>-76</v>
      </c>
    </row>
    <row r="56" spans="2:7" x14ac:dyDescent="0.55000000000000004">
      <c r="B56" s="62" t="s">
        <v>125</v>
      </c>
      <c r="C56" s="36">
        <v>53</v>
      </c>
      <c r="D56" s="37">
        <v>2886</v>
      </c>
      <c r="E56" s="37">
        <v>4000</v>
      </c>
      <c r="F56" s="38">
        <f t="shared" si="4"/>
        <v>1114</v>
      </c>
      <c r="G56" s="19"/>
    </row>
    <row r="57" spans="2:7" x14ac:dyDescent="0.55000000000000004">
      <c r="B57" s="62" t="s">
        <v>126</v>
      </c>
      <c r="C57" s="36">
        <v>54</v>
      </c>
      <c r="D57" s="37">
        <v>1211</v>
      </c>
      <c r="E57" s="37">
        <v>968</v>
      </c>
      <c r="F57" s="38">
        <f t="shared" si="4"/>
        <v>-243</v>
      </c>
      <c r="G57" s="19"/>
    </row>
    <row r="58" spans="2:7" x14ac:dyDescent="0.55000000000000004">
      <c r="B58" s="62" t="s">
        <v>31</v>
      </c>
      <c r="C58" s="36">
        <v>55</v>
      </c>
      <c r="D58" s="37">
        <v>95</v>
      </c>
      <c r="E58" s="37">
        <v>2308</v>
      </c>
      <c r="F58" s="38">
        <f t="shared" si="4"/>
        <v>2213</v>
      </c>
    </row>
    <row r="59" spans="2:7" x14ac:dyDescent="0.55000000000000004">
      <c r="B59" s="62" t="s">
        <v>127</v>
      </c>
      <c r="C59" s="36">
        <v>56</v>
      </c>
      <c r="D59" s="37">
        <v>25309</v>
      </c>
      <c r="E59" s="37">
        <v>26105</v>
      </c>
      <c r="F59" s="38">
        <f t="shared" si="4"/>
        <v>796</v>
      </c>
    </row>
    <row r="60" spans="2:7" x14ac:dyDescent="0.55000000000000004">
      <c r="B60" s="62" t="s">
        <v>32</v>
      </c>
      <c r="C60" s="36">
        <v>57</v>
      </c>
      <c r="D60" s="37">
        <v>544</v>
      </c>
      <c r="E60" s="37">
        <v>445</v>
      </c>
      <c r="F60" s="38">
        <f t="shared" si="4"/>
        <v>-99</v>
      </c>
      <c r="G60" s="19"/>
    </row>
    <row r="61" spans="2:7" x14ac:dyDescent="0.55000000000000004">
      <c r="B61" s="64" t="s">
        <v>6</v>
      </c>
      <c r="C61" s="42">
        <v>58</v>
      </c>
      <c r="D61" s="39">
        <v>862</v>
      </c>
      <c r="E61" s="39">
        <v>1395</v>
      </c>
      <c r="F61" s="40">
        <f t="shared" si="4"/>
        <v>533</v>
      </c>
    </row>
    <row r="62" spans="2:7" x14ac:dyDescent="0.55000000000000004">
      <c r="B62" s="83" t="s">
        <v>33</v>
      </c>
      <c r="C62" s="29">
        <v>59</v>
      </c>
      <c r="D62" s="43">
        <v>67269</v>
      </c>
      <c r="E62" s="43">
        <v>76501</v>
      </c>
      <c r="F62" s="30"/>
    </row>
    <row r="63" spans="2:7" x14ac:dyDescent="0.55000000000000004">
      <c r="B63" s="84" t="s">
        <v>34</v>
      </c>
      <c r="C63" s="32">
        <v>60</v>
      </c>
      <c r="D63" s="85"/>
      <c r="E63" s="85"/>
      <c r="F63" s="34"/>
    </row>
    <row r="64" spans="2:7" x14ac:dyDescent="0.55000000000000004">
      <c r="B64" s="35" t="s">
        <v>35</v>
      </c>
      <c r="C64" s="36">
        <v>61</v>
      </c>
      <c r="D64" s="37">
        <v>10000</v>
      </c>
      <c r="E64" s="37">
        <v>0</v>
      </c>
      <c r="F64" s="38">
        <f t="shared" ref="F64:F73" si="5">E64-D64</f>
        <v>-10000</v>
      </c>
    </row>
    <row r="65" spans="2:7" x14ac:dyDescent="0.55000000000000004">
      <c r="B65" s="35" t="s">
        <v>36</v>
      </c>
      <c r="C65" s="36">
        <v>62</v>
      </c>
      <c r="D65" s="37">
        <v>5000</v>
      </c>
      <c r="E65" s="37">
        <v>8000</v>
      </c>
      <c r="F65" s="38">
        <f t="shared" si="5"/>
        <v>3000</v>
      </c>
    </row>
    <row r="66" spans="2:7" x14ac:dyDescent="0.55000000000000004">
      <c r="B66" s="35" t="s">
        <v>124</v>
      </c>
      <c r="C66" s="36">
        <v>63</v>
      </c>
      <c r="D66" s="37">
        <v>955</v>
      </c>
      <c r="E66" s="37">
        <v>792</v>
      </c>
      <c r="F66" s="38">
        <f t="shared" si="5"/>
        <v>-163</v>
      </c>
    </row>
    <row r="67" spans="2:7" x14ac:dyDescent="0.55000000000000004">
      <c r="B67" s="35" t="s">
        <v>37</v>
      </c>
      <c r="C67" s="36">
        <v>64</v>
      </c>
      <c r="D67" s="37">
        <v>2504</v>
      </c>
      <c r="E67" s="37">
        <v>2481</v>
      </c>
      <c r="F67" s="38">
        <f t="shared" si="5"/>
        <v>-23</v>
      </c>
    </row>
    <row r="68" spans="2:7" x14ac:dyDescent="0.55000000000000004">
      <c r="B68" s="35" t="s">
        <v>128</v>
      </c>
      <c r="C68" s="36">
        <v>65</v>
      </c>
      <c r="D68" s="37">
        <v>8</v>
      </c>
      <c r="E68" s="37">
        <v>8</v>
      </c>
      <c r="F68" s="38">
        <f t="shared" si="5"/>
        <v>0</v>
      </c>
    </row>
    <row r="69" spans="2:7" x14ac:dyDescent="0.55000000000000004">
      <c r="B69" s="35" t="s">
        <v>129</v>
      </c>
      <c r="C69" s="36">
        <v>66</v>
      </c>
      <c r="D69" s="37">
        <v>452</v>
      </c>
      <c r="E69" s="37">
        <v>428</v>
      </c>
      <c r="F69" s="38">
        <f t="shared" si="5"/>
        <v>-24</v>
      </c>
    </row>
    <row r="70" spans="2:7" x14ac:dyDescent="0.55000000000000004">
      <c r="B70" s="35" t="s">
        <v>130</v>
      </c>
      <c r="C70" s="36">
        <v>67</v>
      </c>
      <c r="D70" s="37">
        <v>948</v>
      </c>
      <c r="E70" s="37">
        <v>1109</v>
      </c>
      <c r="F70" s="38">
        <f t="shared" si="5"/>
        <v>161</v>
      </c>
      <c r="G70" s="19"/>
    </row>
    <row r="71" spans="2:7" x14ac:dyDescent="0.55000000000000004">
      <c r="B71" s="35" t="s">
        <v>38</v>
      </c>
      <c r="C71" s="36">
        <v>68</v>
      </c>
      <c r="D71" s="37">
        <v>20</v>
      </c>
      <c r="E71" s="37">
        <v>15</v>
      </c>
      <c r="F71" s="38">
        <f t="shared" si="5"/>
        <v>-5</v>
      </c>
    </row>
    <row r="72" spans="2:7" x14ac:dyDescent="0.55000000000000004">
      <c r="B72" s="35" t="s">
        <v>39</v>
      </c>
      <c r="C72" s="36">
        <v>69</v>
      </c>
      <c r="D72" s="37">
        <v>285</v>
      </c>
      <c r="E72" s="37">
        <v>74</v>
      </c>
      <c r="F72" s="38">
        <f t="shared" si="5"/>
        <v>-211</v>
      </c>
      <c r="G72" s="19"/>
    </row>
    <row r="73" spans="2:7" x14ac:dyDescent="0.55000000000000004">
      <c r="B73" s="41" t="s">
        <v>40</v>
      </c>
      <c r="C73" s="42">
        <v>70</v>
      </c>
      <c r="D73" s="39">
        <v>6590</v>
      </c>
      <c r="E73" s="39">
        <v>4814</v>
      </c>
      <c r="F73" s="40">
        <f t="shared" si="5"/>
        <v>-1776</v>
      </c>
    </row>
    <row r="74" spans="2:7" x14ac:dyDescent="0.55000000000000004">
      <c r="B74" s="86" t="s">
        <v>41</v>
      </c>
      <c r="C74" s="79">
        <v>71</v>
      </c>
      <c r="D74" s="55">
        <v>26765</v>
      </c>
      <c r="E74" s="55">
        <v>17724</v>
      </c>
      <c r="F74" s="65"/>
    </row>
    <row r="75" spans="2:7" x14ac:dyDescent="0.55000000000000004">
      <c r="B75" s="87" t="s">
        <v>42</v>
      </c>
      <c r="C75" s="29">
        <v>72</v>
      </c>
      <c r="D75" s="43">
        <v>94034</v>
      </c>
      <c r="E75" s="43">
        <v>94226</v>
      </c>
      <c r="F75" s="30"/>
    </row>
    <row r="76" spans="2:7" x14ac:dyDescent="0.55000000000000004">
      <c r="B76" s="66" t="s">
        <v>52</v>
      </c>
      <c r="C76" s="45">
        <v>73</v>
      </c>
      <c r="D76" s="58"/>
      <c r="E76" s="58"/>
      <c r="F76" s="47"/>
    </row>
    <row r="77" spans="2:7" x14ac:dyDescent="0.55000000000000004">
      <c r="B77" s="67" t="s">
        <v>53</v>
      </c>
      <c r="C77" s="36">
        <v>74</v>
      </c>
      <c r="D77" s="63"/>
      <c r="E77" s="63"/>
      <c r="F77" s="50"/>
    </row>
    <row r="78" spans="2:7" x14ac:dyDescent="0.55000000000000004">
      <c r="B78" s="57" t="s">
        <v>43</v>
      </c>
      <c r="C78" s="36">
        <v>75</v>
      </c>
      <c r="D78" s="37">
        <v>15847</v>
      </c>
      <c r="E78" s="37">
        <v>15847</v>
      </c>
      <c r="F78" s="38">
        <f t="shared" ref="F78:F80" si="6">E78-D78</f>
        <v>0</v>
      </c>
    </row>
    <row r="79" spans="2:7" x14ac:dyDescent="0.55000000000000004">
      <c r="B79" s="57" t="s">
        <v>44</v>
      </c>
      <c r="C79" s="36">
        <v>76</v>
      </c>
      <c r="D79" s="63"/>
      <c r="E79" s="63"/>
      <c r="F79" s="38">
        <f t="shared" si="6"/>
        <v>0</v>
      </c>
    </row>
    <row r="80" spans="2:7" x14ac:dyDescent="0.55000000000000004">
      <c r="B80" s="41" t="s">
        <v>131</v>
      </c>
      <c r="C80" s="42">
        <v>77</v>
      </c>
      <c r="D80" s="39">
        <v>19066</v>
      </c>
      <c r="E80" s="39">
        <v>19066</v>
      </c>
      <c r="F80" s="40">
        <f t="shared" si="6"/>
        <v>0</v>
      </c>
    </row>
    <row r="81" spans="2:6" x14ac:dyDescent="0.55000000000000004">
      <c r="B81" s="76" t="s">
        <v>132</v>
      </c>
      <c r="C81" s="29">
        <v>78</v>
      </c>
      <c r="D81" s="43">
        <v>19066</v>
      </c>
      <c r="E81" s="43">
        <v>19066</v>
      </c>
      <c r="F81" s="30"/>
    </row>
    <row r="82" spans="2:6" x14ac:dyDescent="0.55000000000000004">
      <c r="B82" s="68" t="s">
        <v>45</v>
      </c>
      <c r="C82" s="45">
        <v>79</v>
      </c>
      <c r="D82" s="58"/>
      <c r="E82" s="58"/>
      <c r="F82" s="47"/>
    </row>
    <row r="83" spans="2:6" x14ac:dyDescent="0.55000000000000004">
      <c r="B83" s="35" t="s">
        <v>133</v>
      </c>
      <c r="C83" s="36">
        <v>80</v>
      </c>
      <c r="D83" s="37">
        <v>3961</v>
      </c>
      <c r="E83" s="37">
        <v>3961</v>
      </c>
      <c r="F83" s="38">
        <f t="shared" ref="F83:F90" si="7">E83-D83</f>
        <v>0</v>
      </c>
    </row>
    <row r="84" spans="2:6" x14ac:dyDescent="0.55000000000000004">
      <c r="B84" s="35" t="s">
        <v>134</v>
      </c>
      <c r="C84" s="36">
        <v>81</v>
      </c>
      <c r="D84" s="63"/>
      <c r="E84" s="63"/>
      <c r="F84" s="38">
        <f t="shared" si="7"/>
        <v>0</v>
      </c>
    </row>
    <row r="85" spans="2:6" x14ac:dyDescent="0.55000000000000004">
      <c r="B85" s="69" t="s">
        <v>135</v>
      </c>
      <c r="C85" s="36">
        <v>82</v>
      </c>
      <c r="D85" s="37">
        <v>2250</v>
      </c>
      <c r="E85" s="37">
        <v>2250</v>
      </c>
      <c r="F85" s="38">
        <f t="shared" si="7"/>
        <v>0</v>
      </c>
    </row>
    <row r="86" spans="2:6" x14ac:dyDescent="0.55000000000000004">
      <c r="B86" s="69" t="s">
        <v>136</v>
      </c>
      <c r="C86" s="36">
        <v>83</v>
      </c>
      <c r="D86" s="37">
        <v>796</v>
      </c>
      <c r="E86" s="37">
        <v>748</v>
      </c>
      <c r="F86" s="38">
        <f t="shared" si="7"/>
        <v>-48</v>
      </c>
    </row>
    <row r="87" spans="2:6" x14ac:dyDescent="0.55000000000000004">
      <c r="B87" s="69" t="s">
        <v>137</v>
      </c>
      <c r="C87" s="36">
        <v>84</v>
      </c>
      <c r="D87" s="37">
        <v>112000</v>
      </c>
      <c r="E87" s="37">
        <v>112000</v>
      </c>
      <c r="F87" s="38">
        <f t="shared" si="7"/>
        <v>0</v>
      </c>
    </row>
    <row r="88" spans="2:6" x14ac:dyDescent="0.55000000000000004">
      <c r="B88" s="70" t="s">
        <v>138</v>
      </c>
      <c r="C88" s="42">
        <v>85</v>
      </c>
      <c r="D88" s="39">
        <v>12910</v>
      </c>
      <c r="E88" s="39">
        <v>22051</v>
      </c>
      <c r="F88" s="40">
        <f t="shared" si="7"/>
        <v>9141</v>
      </c>
    </row>
    <row r="89" spans="2:6" x14ac:dyDescent="0.55000000000000004">
      <c r="B89" s="76" t="s">
        <v>139</v>
      </c>
      <c r="C89" s="29">
        <v>86</v>
      </c>
      <c r="D89" s="55">
        <v>131919</v>
      </c>
      <c r="E89" s="55">
        <v>141011</v>
      </c>
      <c r="F89" s="65"/>
    </row>
    <row r="90" spans="2:6" x14ac:dyDescent="0.55000000000000004">
      <c r="B90" s="54" t="s">
        <v>46</v>
      </c>
      <c r="C90" s="26">
        <v>87</v>
      </c>
      <c r="D90" s="55">
        <v>14340</v>
      </c>
      <c r="E90" s="43">
        <v>14344</v>
      </c>
      <c r="F90" s="53">
        <f t="shared" si="7"/>
        <v>4</v>
      </c>
    </row>
    <row r="91" spans="2:6" x14ac:dyDescent="0.55000000000000004">
      <c r="B91" s="82" t="s">
        <v>47</v>
      </c>
      <c r="C91" s="29">
        <v>88</v>
      </c>
      <c r="D91" s="43">
        <v>152492</v>
      </c>
      <c r="E91" s="71">
        <v>161580</v>
      </c>
      <c r="F91" s="72"/>
    </row>
    <row r="92" spans="2:6" x14ac:dyDescent="0.55000000000000004">
      <c r="B92" s="73" t="s">
        <v>140</v>
      </c>
      <c r="C92" s="45">
        <v>89</v>
      </c>
      <c r="D92" s="58"/>
      <c r="E92" s="58"/>
      <c r="F92" s="59">
        <f t="shared" ref="F92:F95" si="8">E92-D92</f>
        <v>0</v>
      </c>
    </row>
    <row r="93" spans="2:6" x14ac:dyDescent="0.55000000000000004">
      <c r="B93" s="57" t="s">
        <v>172</v>
      </c>
      <c r="C93" s="36">
        <v>90</v>
      </c>
      <c r="D93" s="37">
        <v>18472</v>
      </c>
      <c r="E93" s="37">
        <v>15693</v>
      </c>
      <c r="F93" s="38">
        <f t="shared" si="8"/>
        <v>-2779</v>
      </c>
    </row>
    <row r="94" spans="2:6" x14ac:dyDescent="0.55000000000000004">
      <c r="B94" s="74" t="s">
        <v>171</v>
      </c>
      <c r="C94" s="42">
        <v>91</v>
      </c>
      <c r="D94" s="39">
        <v>49</v>
      </c>
      <c r="E94" s="39">
        <v>142</v>
      </c>
      <c r="F94" s="40">
        <f t="shared" si="8"/>
        <v>93</v>
      </c>
    </row>
    <row r="95" spans="2:6" x14ac:dyDescent="0.55000000000000004">
      <c r="B95" s="88" t="s">
        <v>184</v>
      </c>
      <c r="C95" s="79">
        <v>92</v>
      </c>
      <c r="D95" s="55">
        <v>18423</v>
      </c>
      <c r="E95" s="55">
        <v>15836</v>
      </c>
      <c r="F95" s="56">
        <f t="shared" si="8"/>
        <v>-2587</v>
      </c>
    </row>
    <row r="96" spans="2:6" x14ac:dyDescent="0.55000000000000004">
      <c r="B96" s="90" t="s">
        <v>50</v>
      </c>
      <c r="C96" s="29">
        <v>93</v>
      </c>
      <c r="D96" s="43">
        <v>170915</v>
      </c>
      <c r="E96" s="43">
        <v>177417</v>
      </c>
      <c r="F96" s="30"/>
    </row>
    <row r="97" spans="2:6" x14ac:dyDescent="0.55000000000000004">
      <c r="B97" s="89" t="s">
        <v>51</v>
      </c>
      <c r="C97" s="81">
        <v>94</v>
      </c>
      <c r="D97" s="71">
        <v>264950</v>
      </c>
      <c r="E97" s="71">
        <v>271643</v>
      </c>
      <c r="F97" s="75">
        <f t="shared" ref="F97" si="9">E97-D97</f>
        <v>6693</v>
      </c>
    </row>
    <row r="99" spans="2:6" x14ac:dyDescent="0.55000000000000004">
      <c r="B99" s="20"/>
    </row>
  </sheetData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9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2487E-E914-4A4E-AA11-287E3A6E870A}">
  <dimension ref="B1:H28"/>
  <sheetViews>
    <sheetView workbookViewId="0">
      <selection activeCell="H18" sqref="H18"/>
    </sheetView>
  </sheetViews>
  <sheetFormatPr defaultRowHeight="16.5" x14ac:dyDescent="0.55000000000000004"/>
  <cols>
    <col min="1" max="1" width="1.58203125" style="6" customWidth="1"/>
    <col min="2" max="2" width="5.58203125" style="6" customWidth="1"/>
    <col min="3" max="3" width="16.6640625" style="5" bestFit="1" customWidth="1"/>
    <col min="4" max="4" width="3.6640625" style="6" bestFit="1" customWidth="1"/>
    <col min="5" max="5" width="12.6640625" style="6" bestFit="1" customWidth="1"/>
    <col min="6" max="16384" width="8.6640625" style="6"/>
  </cols>
  <sheetData>
    <row r="1" spans="2:8" x14ac:dyDescent="0.55000000000000004">
      <c r="B1" s="5" t="s">
        <v>159</v>
      </c>
    </row>
    <row r="2" spans="2:8" x14ac:dyDescent="0.55000000000000004">
      <c r="B2" s="5" t="s">
        <v>225</v>
      </c>
      <c r="C2" s="109"/>
      <c r="E2" s="7" t="s">
        <v>54</v>
      </c>
    </row>
    <row r="3" spans="2:8" ht="18" customHeight="1" x14ac:dyDescent="0.55000000000000004">
      <c r="B3" s="16" t="s">
        <v>157</v>
      </c>
      <c r="C3" s="110" t="s">
        <v>158</v>
      </c>
      <c r="D3" s="147" t="s">
        <v>208</v>
      </c>
      <c r="E3" s="159" t="s">
        <v>235</v>
      </c>
    </row>
    <row r="4" spans="2:8" x14ac:dyDescent="0.55000000000000004">
      <c r="B4" s="225" t="s">
        <v>12</v>
      </c>
      <c r="C4" s="148" t="s">
        <v>113</v>
      </c>
      <c r="D4" s="149">
        <v>1</v>
      </c>
      <c r="E4" s="162">
        <v>962</v>
      </c>
      <c r="F4" s="112"/>
      <c r="G4" s="112"/>
      <c r="H4" s="112"/>
    </row>
    <row r="5" spans="2:8" x14ac:dyDescent="0.55000000000000004">
      <c r="B5" s="225"/>
      <c r="C5" s="150" t="s">
        <v>114</v>
      </c>
      <c r="D5" s="153">
        <v>2</v>
      </c>
      <c r="E5" s="152">
        <v>45</v>
      </c>
      <c r="F5" s="112"/>
      <c r="G5" s="112"/>
      <c r="H5" s="112"/>
    </row>
    <row r="6" spans="2:8" x14ac:dyDescent="0.55000000000000004">
      <c r="B6" s="225"/>
      <c r="C6" s="150" t="s">
        <v>115</v>
      </c>
      <c r="D6" s="153">
        <v>3</v>
      </c>
      <c r="E6" s="152">
        <v>739</v>
      </c>
      <c r="F6" s="112"/>
      <c r="G6" s="112"/>
    </row>
    <row r="7" spans="2:8" x14ac:dyDescent="0.55000000000000004">
      <c r="B7" s="225"/>
      <c r="C7" s="150" t="s">
        <v>116</v>
      </c>
      <c r="D7" s="153">
        <v>4</v>
      </c>
      <c r="E7" s="152">
        <v>0</v>
      </c>
      <c r="F7" s="112"/>
      <c r="G7" s="112"/>
    </row>
    <row r="8" spans="2:8" x14ac:dyDescent="0.55000000000000004">
      <c r="B8" s="225"/>
      <c r="C8" s="150" t="s">
        <v>117</v>
      </c>
      <c r="D8" s="153">
        <v>5</v>
      </c>
      <c r="E8" s="152">
        <v>118</v>
      </c>
      <c r="F8" s="112"/>
      <c r="G8" s="112"/>
    </row>
    <row r="9" spans="2:8" x14ac:dyDescent="0.55000000000000004">
      <c r="B9" s="225"/>
      <c r="C9" s="150" t="s">
        <v>13</v>
      </c>
      <c r="D9" s="153">
        <v>6</v>
      </c>
      <c r="E9" s="163">
        <v>0</v>
      </c>
      <c r="F9" s="112"/>
      <c r="G9" s="112"/>
    </row>
    <row r="10" spans="2:8" x14ac:dyDescent="0.55000000000000004">
      <c r="B10" s="225"/>
      <c r="C10" s="150" t="s">
        <v>118</v>
      </c>
      <c r="D10" s="153">
        <v>7</v>
      </c>
      <c r="E10" s="151">
        <v>1025</v>
      </c>
      <c r="F10" s="112"/>
      <c r="G10" s="112"/>
    </row>
    <row r="11" spans="2:8" x14ac:dyDescent="0.55000000000000004">
      <c r="B11" s="225"/>
      <c r="C11" s="160" t="s">
        <v>14</v>
      </c>
      <c r="D11" s="161">
        <v>8</v>
      </c>
      <c r="E11" s="164">
        <v>0</v>
      </c>
      <c r="F11" s="112"/>
      <c r="G11" s="112"/>
    </row>
    <row r="12" spans="2:8" x14ac:dyDescent="0.55000000000000004">
      <c r="B12" s="225"/>
      <c r="C12" s="165" t="s">
        <v>156</v>
      </c>
      <c r="D12" s="166">
        <v>9</v>
      </c>
      <c r="E12" s="167">
        <v>2892</v>
      </c>
      <c r="F12" s="112"/>
      <c r="G12" s="112"/>
    </row>
    <row r="13" spans="2:8" x14ac:dyDescent="0.55000000000000004">
      <c r="B13" s="225" t="s">
        <v>16</v>
      </c>
      <c r="C13" s="169" t="s">
        <v>17</v>
      </c>
      <c r="D13" s="170">
        <v>10</v>
      </c>
      <c r="E13" s="171">
        <v>1001</v>
      </c>
      <c r="F13" s="112"/>
      <c r="G13" s="112"/>
    </row>
    <row r="14" spans="2:8" x14ac:dyDescent="0.55000000000000004">
      <c r="B14" s="225"/>
      <c r="C14" s="172" t="s">
        <v>6</v>
      </c>
      <c r="D14" s="173">
        <v>11</v>
      </c>
      <c r="E14" s="174">
        <v>1</v>
      </c>
      <c r="F14" s="112"/>
      <c r="G14" s="112"/>
    </row>
    <row r="15" spans="2:8" x14ac:dyDescent="0.55000000000000004">
      <c r="B15" s="225"/>
      <c r="C15" s="168" t="s">
        <v>156</v>
      </c>
      <c r="D15" s="166">
        <v>12</v>
      </c>
      <c r="E15" s="167">
        <v>1003</v>
      </c>
      <c r="F15" s="112"/>
      <c r="G15" s="112"/>
    </row>
    <row r="16" spans="2:8" s="5" customFormat="1" x14ac:dyDescent="0.55000000000000004"/>
    <row r="17" spans="2:3" x14ac:dyDescent="0.55000000000000004">
      <c r="C17" s="6"/>
    </row>
    <row r="18" spans="2:3" x14ac:dyDescent="0.55000000000000004">
      <c r="C18" s="6"/>
    </row>
    <row r="19" spans="2:3" x14ac:dyDescent="0.55000000000000004">
      <c r="C19" s="6"/>
    </row>
    <row r="20" spans="2:3" x14ac:dyDescent="0.55000000000000004">
      <c r="C20" s="6"/>
    </row>
    <row r="21" spans="2:3" x14ac:dyDescent="0.55000000000000004">
      <c r="C21" s="6"/>
    </row>
    <row r="22" spans="2:3" x14ac:dyDescent="0.55000000000000004">
      <c r="C22" s="6"/>
    </row>
    <row r="23" spans="2:3" x14ac:dyDescent="0.55000000000000004">
      <c r="C23" s="6"/>
    </row>
    <row r="24" spans="2:3" x14ac:dyDescent="0.55000000000000004">
      <c r="B24" s="113"/>
    </row>
    <row r="25" spans="2:3" x14ac:dyDescent="0.55000000000000004">
      <c r="B25" s="12"/>
    </row>
    <row r="27" spans="2:3" x14ac:dyDescent="0.55000000000000004">
      <c r="B27" s="113"/>
    </row>
    <row r="28" spans="2:3" x14ac:dyDescent="0.55000000000000004">
      <c r="B28" s="12"/>
    </row>
  </sheetData>
  <mergeCells count="2">
    <mergeCell ref="B4:B12"/>
    <mergeCell ref="B13:B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F806B-8BDE-4E2D-B1B7-80817DC9AEA4}">
  <sheetPr>
    <pageSetUpPr fitToPage="1"/>
  </sheetPr>
  <dimension ref="B1:H56"/>
  <sheetViews>
    <sheetView tabSelected="1" workbookViewId="0">
      <selection activeCell="B50" sqref="B50"/>
    </sheetView>
  </sheetViews>
  <sheetFormatPr defaultRowHeight="16.5" x14ac:dyDescent="0.55000000000000004"/>
  <cols>
    <col min="1" max="1" width="1.58203125" style="24" customWidth="1"/>
    <col min="2" max="2" width="34.1640625" style="24" bestFit="1" customWidth="1"/>
    <col min="3" max="3" width="12.6640625" style="156" bestFit="1" customWidth="1"/>
    <col min="4" max="4" width="1.58203125" style="6" customWidth="1"/>
    <col min="5" max="5" width="12.1640625" style="200" customWidth="1"/>
    <col min="6" max="6" width="6.9140625" style="207" customWidth="1"/>
    <col min="7" max="7" width="9.5" style="200" bestFit="1" customWidth="1"/>
    <col min="8" max="8" width="3.1640625" style="24" bestFit="1" customWidth="1"/>
    <col min="9" max="16384" width="8.6640625" style="24"/>
  </cols>
  <sheetData>
    <row r="1" spans="2:8" s="5" customFormat="1" x14ac:dyDescent="0.55000000000000004">
      <c r="B1" s="111" t="s">
        <v>192</v>
      </c>
      <c r="C1" s="209" t="s">
        <v>54</v>
      </c>
      <c r="E1" s="192"/>
      <c r="F1" s="193"/>
      <c r="G1" s="192"/>
    </row>
    <row r="2" spans="2:8" x14ac:dyDescent="0.5">
      <c r="B2" s="190" t="s">
        <v>193</v>
      </c>
      <c r="C2" s="191"/>
      <c r="D2" s="176"/>
      <c r="E2" s="194"/>
      <c r="F2" s="195"/>
      <c r="G2" s="194"/>
      <c r="H2" s="22"/>
    </row>
    <row r="3" spans="2:8" x14ac:dyDescent="0.5">
      <c r="B3" s="177" t="s">
        <v>101</v>
      </c>
      <c r="C3" s="178">
        <f>損益計算書!D50</f>
        <v>14479</v>
      </c>
      <c r="D3" s="179"/>
      <c r="E3" s="196" t="s">
        <v>199</v>
      </c>
      <c r="F3" s="197">
        <v>48</v>
      </c>
      <c r="G3" s="196"/>
      <c r="H3" s="23"/>
    </row>
    <row r="4" spans="2:8" x14ac:dyDescent="0.5">
      <c r="B4" s="177" t="s">
        <v>181</v>
      </c>
      <c r="C4" s="178">
        <f>附属明細表!E12+附属明細表!E15</f>
        <v>3895</v>
      </c>
      <c r="D4" s="179"/>
      <c r="E4" s="196" t="s">
        <v>198</v>
      </c>
      <c r="F4" s="197" t="s">
        <v>218</v>
      </c>
      <c r="G4" s="196"/>
      <c r="H4" s="23"/>
    </row>
    <row r="5" spans="2:8" x14ac:dyDescent="0.5">
      <c r="B5" s="177" t="s">
        <v>219</v>
      </c>
      <c r="C5" s="178">
        <f>SUM(貸借対照表!F16,貸借対照表!F42)*-1</f>
        <v>1010</v>
      </c>
      <c r="D5" s="179"/>
      <c r="E5" s="196" t="s">
        <v>200</v>
      </c>
      <c r="F5" s="197" t="s">
        <v>220</v>
      </c>
      <c r="G5" s="196"/>
      <c r="H5" s="23"/>
    </row>
    <row r="6" spans="2:8" x14ac:dyDescent="0.5">
      <c r="B6" s="189" t="s">
        <v>221</v>
      </c>
      <c r="C6" s="178">
        <f>貸借対照表!F60</f>
        <v>-99</v>
      </c>
      <c r="D6" s="179"/>
      <c r="E6" s="196" t="s">
        <v>200</v>
      </c>
      <c r="F6" s="197">
        <v>57</v>
      </c>
      <c r="G6" s="196"/>
      <c r="H6" s="23"/>
    </row>
    <row r="7" spans="2:8" x14ac:dyDescent="0.5">
      <c r="B7" s="210" t="s">
        <v>222</v>
      </c>
      <c r="C7" s="178">
        <f>貸借対照表!F70</f>
        <v>161</v>
      </c>
      <c r="D7" s="179"/>
      <c r="E7" s="196" t="s">
        <v>200</v>
      </c>
      <c r="F7" s="197">
        <v>67</v>
      </c>
      <c r="G7" s="196"/>
      <c r="H7" s="23"/>
    </row>
    <row r="8" spans="2:8" x14ac:dyDescent="0.5">
      <c r="B8" s="210" t="s">
        <v>223</v>
      </c>
      <c r="C8" s="178">
        <f>貸借対照表!F71</f>
        <v>-5</v>
      </c>
      <c r="D8" s="179"/>
      <c r="E8" s="196" t="s">
        <v>200</v>
      </c>
      <c r="F8" s="197">
        <v>68</v>
      </c>
      <c r="G8" s="196"/>
      <c r="H8" s="23"/>
    </row>
    <row r="9" spans="2:8" x14ac:dyDescent="0.5">
      <c r="B9" s="210" t="s">
        <v>224</v>
      </c>
      <c r="C9" s="178">
        <f>貸借対照表!F72</f>
        <v>-211</v>
      </c>
      <c r="D9" s="179"/>
      <c r="E9" s="196" t="s">
        <v>200</v>
      </c>
      <c r="F9" s="197">
        <v>69</v>
      </c>
      <c r="G9" s="196"/>
      <c r="H9" s="23"/>
    </row>
    <row r="10" spans="2:8" x14ac:dyDescent="0.5">
      <c r="B10" s="177" t="s">
        <v>174</v>
      </c>
      <c r="C10" s="178">
        <f>(損益計算書!D23+損益計算書!D24)*-1</f>
        <v>-234</v>
      </c>
      <c r="D10" s="179"/>
      <c r="E10" s="196" t="s">
        <v>199</v>
      </c>
      <c r="F10" s="197" t="s">
        <v>217</v>
      </c>
      <c r="G10" s="196"/>
      <c r="H10" s="23"/>
    </row>
    <row r="11" spans="2:8" x14ac:dyDescent="0.5">
      <c r="B11" s="177" t="s">
        <v>66</v>
      </c>
      <c r="C11" s="178">
        <f>損益計算書!D31</f>
        <v>321</v>
      </c>
      <c r="D11" s="179"/>
      <c r="E11" s="196" t="s">
        <v>199</v>
      </c>
      <c r="F11" s="197">
        <v>29</v>
      </c>
      <c r="G11" s="196"/>
      <c r="H11" s="23"/>
    </row>
    <row r="12" spans="2:8" x14ac:dyDescent="0.5">
      <c r="B12" s="177" t="s">
        <v>167</v>
      </c>
      <c r="C12" s="178">
        <f>貸借対照表!F5</f>
        <v>-307</v>
      </c>
      <c r="D12" s="179"/>
      <c r="E12" s="196" t="s">
        <v>200</v>
      </c>
      <c r="F12" s="197">
        <v>4</v>
      </c>
      <c r="G12" s="196"/>
      <c r="H12" s="23"/>
    </row>
    <row r="13" spans="2:8" x14ac:dyDescent="0.5">
      <c r="B13" s="177" t="s">
        <v>164</v>
      </c>
      <c r="C13" s="178">
        <f>貸借対照表!F6</f>
        <v>2195</v>
      </c>
      <c r="D13" s="179"/>
      <c r="E13" s="196" t="s">
        <v>200</v>
      </c>
      <c r="F13" s="197">
        <v>5</v>
      </c>
      <c r="G13" s="196"/>
      <c r="H13" s="23"/>
    </row>
    <row r="14" spans="2:8" x14ac:dyDescent="0.5">
      <c r="B14" s="177" t="s">
        <v>165</v>
      </c>
      <c r="C14" s="178">
        <f>SUM(貸借対照表!F8:F10)</f>
        <v>1485</v>
      </c>
      <c r="D14" s="179"/>
      <c r="E14" s="196" t="s">
        <v>200</v>
      </c>
      <c r="F14" s="197" t="s">
        <v>209</v>
      </c>
      <c r="G14" s="196"/>
      <c r="H14" s="23"/>
    </row>
    <row r="15" spans="2:8" x14ac:dyDescent="0.5">
      <c r="B15" s="177" t="s">
        <v>166</v>
      </c>
      <c r="C15" s="178">
        <f>SUM(貸借対照表!F12:F15)</f>
        <v>375</v>
      </c>
      <c r="D15" s="179"/>
      <c r="E15" s="196" t="s">
        <v>200</v>
      </c>
      <c r="F15" s="197" t="s">
        <v>210</v>
      </c>
      <c r="G15" s="196"/>
      <c r="H15" s="23"/>
    </row>
    <row r="16" spans="2:8" x14ac:dyDescent="0.5">
      <c r="B16" s="177" t="s">
        <v>168</v>
      </c>
      <c r="C16" s="178">
        <f>貸借対照表!F50</f>
        <v>-23</v>
      </c>
      <c r="D16" s="179"/>
      <c r="E16" s="196" t="s">
        <v>200</v>
      </c>
      <c r="F16" s="197">
        <v>47</v>
      </c>
      <c r="G16" s="196"/>
      <c r="H16" s="23"/>
    </row>
    <row r="17" spans="2:8" x14ac:dyDescent="0.5">
      <c r="B17" s="177" t="s">
        <v>169</v>
      </c>
      <c r="C17" s="178">
        <f>貸借対照表!F51</f>
        <v>-916</v>
      </c>
      <c r="D17" s="179"/>
      <c r="E17" s="196" t="s">
        <v>200</v>
      </c>
      <c r="F17" s="197">
        <v>48</v>
      </c>
      <c r="G17" s="196"/>
      <c r="H17" s="23"/>
    </row>
    <row r="18" spans="2:8" x14ac:dyDescent="0.5">
      <c r="B18" s="177" t="s">
        <v>182</v>
      </c>
      <c r="C18" s="178">
        <f>SUM(貸借対照表!F56:'貸借対照表'!F59,貸借対照表!F61)</f>
        <v>4413</v>
      </c>
      <c r="D18" s="179"/>
      <c r="E18" s="196" t="s">
        <v>200</v>
      </c>
      <c r="F18" s="197" t="s">
        <v>211</v>
      </c>
      <c r="G18" s="196"/>
      <c r="H18" s="23"/>
    </row>
    <row r="19" spans="2:8" x14ac:dyDescent="0.5">
      <c r="B19" s="177" t="s">
        <v>170</v>
      </c>
      <c r="C19" s="178">
        <f>SUM(貸借対照表!F67:'貸借対照表'!F69,貸借対照表!F73)</f>
        <v>-1823</v>
      </c>
      <c r="D19" s="179"/>
      <c r="E19" s="196" t="s">
        <v>200</v>
      </c>
      <c r="F19" s="197" t="s">
        <v>212</v>
      </c>
      <c r="G19" s="196"/>
      <c r="H19" s="23"/>
    </row>
    <row r="20" spans="2:8" x14ac:dyDescent="0.5">
      <c r="B20" s="177" t="s">
        <v>175</v>
      </c>
      <c r="C20" s="178">
        <f>SUM(C3:C19)</f>
        <v>24716</v>
      </c>
      <c r="D20" s="179"/>
      <c r="E20" s="196"/>
      <c r="F20" s="197"/>
      <c r="G20" s="196"/>
      <c r="H20" s="23"/>
    </row>
    <row r="21" spans="2:8" x14ac:dyDescent="0.5">
      <c r="B21" s="177" t="s">
        <v>183</v>
      </c>
      <c r="C21" s="178">
        <f>損益計算書!D23+損益計算書!D24</f>
        <v>234</v>
      </c>
      <c r="D21" s="179"/>
      <c r="E21" s="196" t="s">
        <v>199</v>
      </c>
      <c r="F21" s="197" t="s">
        <v>217</v>
      </c>
      <c r="G21" s="196"/>
      <c r="H21" s="23"/>
    </row>
    <row r="22" spans="2:8" x14ac:dyDescent="0.5">
      <c r="B22" s="177" t="s">
        <v>176</v>
      </c>
      <c r="C22" s="178">
        <f>損益計算書!D31*-1</f>
        <v>-321</v>
      </c>
      <c r="D22" s="179"/>
      <c r="E22" s="196" t="s">
        <v>199</v>
      </c>
      <c r="F22" s="197">
        <v>29</v>
      </c>
      <c r="G22" s="196"/>
      <c r="H22" s="23"/>
    </row>
    <row r="23" spans="2:8" x14ac:dyDescent="0.5">
      <c r="B23" s="177" t="s">
        <v>177</v>
      </c>
      <c r="C23" s="178">
        <f>損益計算書!D53*-1</f>
        <v>-3317</v>
      </c>
      <c r="D23" s="179"/>
      <c r="E23" s="196" t="s">
        <v>199</v>
      </c>
      <c r="F23" s="197">
        <v>51</v>
      </c>
      <c r="G23" s="196"/>
      <c r="H23" s="181"/>
    </row>
    <row r="24" spans="2:8" x14ac:dyDescent="0.5">
      <c r="B24" s="182" t="s">
        <v>173</v>
      </c>
      <c r="C24" s="183">
        <f>SUM(C20:C23)</f>
        <v>21312</v>
      </c>
      <c r="D24" s="180"/>
      <c r="E24" s="198"/>
      <c r="F24" s="199"/>
      <c r="G24" s="198"/>
    </row>
    <row r="25" spans="2:8" x14ac:dyDescent="0.5">
      <c r="B25" s="155"/>
      <c r="C25" s="154"/>
      <c r="F25" s="201"/>
    </row>
    <row r="26" spans="2:8" x14ac:dyDescent="0.5">
      <c r="B26" s="184" t="s">
        <v>161</v>
      </c>
      <c r="C26" s="175"/>
      <c r="D26" s="176"/>
      <c r="E26" s="194"/>
      <c r="F26" s="202"/>
      <c r="G26" s="194"/>
      <c r="H26" s="22"/>
    </row>
    <row r="27" spans="2:8" x14ac:dyDescent="0.5">
      <c r="B27" s="177" t="s">
        <v>191</v>
      </c>
      <c r="C27" s="178">
        <f>貸借対照表!F7</f>
        <v>8355</v>
      </c>
      <c r="D27" s="179"/>
      <c r="E27" s="196" t="s">
        <v>201</v>
      </c>
      <c r="F27" s="197">
        <v>6</v>
      </c>
      <c r="G27" s="196"/>
      <c r="H27" s="23"/>
    </row>
    <row r="28" spans="2:8" x14ac:dyDescent="0.5">
      <c r="B28" s="177" t="s">
        <v>187</v>
      </c>
      <c r="C28" s="178">
        <f>貸借対照表!F11</f>
        <v>601</v>
      </c>
      <c r="D28" s="179"/>
      <c r="E28" s="196" t="s">
        <v>201</v>
      </c>
      <c r="F28" s="197">
        <v>10</v>
      </c>
      <c r="G28" s="196"/>
      <c r="H28" s="23"/>
    </row>
    <row r="29" spans="2:8" x14ac:dyDescent="0.5">
      <c r="B29" s="188" t="s">
        <v>228</v>
      </c>
      <c r="C29" s="178">
        <f>貸借対照表!F20-附属明細表!E4</f>
        <v>-221</v>
      </c>
      <c r="D29" s="179"/>
      <c r="E29" s="196" t="s">
        <v>201</v>
      </c>
      <c r="F29" s="203">
        <v>19</v>
      </c>
      <c r="G29" s="196" t="s">
        <v>213</v>
      </c>
      <c r="H29" s="23">
        <v>1</v>
      </c>
    </row>
    <row r="30" spans="2:8" x14ac:dyDescent="0.5">
      <c r="B30" s="188" t="s">
        <v>229</v>
      </c>
      <c r="C30" s="178">
        <f>貸借対照表!F21-附属明細表!E5</f>
        <v>-8</v>
      </c>
      <c r="D30" s="179"/>
      <c r="E30" s="196" t="s">
        <v>201</v>
      </c>
      <c r="F30" s="203">
        <v>20</v>
      </c>
      <c r="G30" s="196" t="s">
        <v>213</v>
      </c>
      <c r="H30" s="23">
        <v>2</v>
      </c>
    </row>
    <row r="31" spans="2:8" x14ac:dyDescent="0.5">
      <c r="B31" s="188" t="s">
        <v>230</v>
      </c>
      <c r="C31" s="178">
        <f>貸借対照表!F22-附属明細表!E6</f>
        <v>-537</v>
      </c>
      <c r="D31" s="179"/>
      <c r="E31" s="196" t="s">
        <v>201</v>
      </c>
      <c r="F31" s="203">
        <v>21</v>
      </c>
      <c r="G31" s="196" t="s">
        <v>213</v>
      </c>
      <c r="H31" s="23">
        <v>3</v>
      </c>
    </row>
    <row r="32" spans="2:8" x14ac:dyDescent="0.5">
      <c r="B32" s="188" t="s">
        <v>231</v>
      </c>
      <c r="C32" s="178">
        <f>貸借対照表!F24-附属明細表!E8</f>
        <v>-69</v>
      </c>
      <c r="D32" s="179"/>
      <c r="E32" s="196" t="s">
        <v>201</v>
      </c>
      <c r="F32" s="203">
        <v>23</v>
      </c>
      <c r="G32" s="196" t="s">
        <v>213</v>
      </c>
      <c r="H32" s="23">
        <v>5</v>
      </c>
    </row>
    <row r="33" spans="2:8" x14ac:dyDescent="0.5">
      <c r="B33" s="188" t="s">
        <v>232</v>
      </c>
      <c r="C33" s="178">
        <f>貸借対照表!F25</f>
        <v>221</v>
      </c>
      <c r="D33" s="23"/>
      <c r="E33" s="196" t="s">
        <v>201</v>
      </c>
      <c r="F33" s="204">
        <v>24</v>
      </c>
      <c r="G33" s="196"/>
      <c r="H33" s="23"/>
    </row>
    <row r="34" spans="2:8" x14ac:dyDescent="0.5">
      <c r="B34" s="188" t="s">
        <v>233</v>
      </c>
      <c r="C34" s="178">
        <f>貸借対照表!F26-附属明細表!E10</f>
        <v>-790</v>
      </c>
      <c r="D34" s="23"/>
      <c r="E34" s="196" t="s">
        <v>201</v>
      </c>
      <c r="F34" s="204">
        <v>25</v>
      </c>
      <c r="G34" s="196" t="s">
        <v>213</v>
      </c>
      <c r="H34" s="23">
        <v>7</v>
      </c>
    </row>
    <row r="35" spans="2:8" x14ac:dyDescent="0.5">
      <c r="B35" s="188" t="s">
        <v>234</v>
      </c>
      <c r="C35" s="178">
        <f>貸借対照表!F27-附属明細表!E11</f>
        <v>-248</v>
      </c>
      <c r="D35" s="23"/>
      <c r="E35" s="196" t="s">
        <v>201</v>
      </c>
      <c r="F35" s="204">
        <v>26</v>
      </c>
      <c r="G35" s="196"/>
      <c r="H35" s="23"/>
    </row>
    <row r="36" spans="2:8" x14ac:dyDescent="0.5">
      <c r="B36" s="189" t="s">
        <v>226</v>
      </c>
      <c r="C36" s="178">
        <f>貸借対照表!F30-附属明細表!E13</f>
        <v>-2845</v>
      </c>
      <c r="D36" s="23"/>
      <c r="E36" s="196" t="s">
        <v>201</v>
      </c>
      <c r="F36" s="197">
        <v>29</v>
      </c>
      <c r="G36" s="196" t="s">
        <v>213</v>
      </c>
      <c r="H36" s="23">
        <v>10</v>
      </c>
    </row>
    <row r="37" spans="2:8" x14ac:dyDescent="0.5">
      <c r="B37" s="188" t="s">
        <v>227</v>
      </c>
      <c r="C37" s="178">
        <f>貸借対照表!F31-附属明細表!E14</f>
        <v>1035</v>
      </c>
      <c r="D37" s="179"/>
      <c r="E37" s="196" t="s">
        <v>201</v>
      </c>
      <c r="F37" s="197">
        <v>30</v>
      </c>
      <c r="G37" s="196" t="s">
        <v>213</v>
      </c>
      <c r="H37" s="23">
        <v>11</v>
      </c>
    </row>
    <row r="38" spans="2:8" x14ac:dyDescent="0.5">
      <c r="B38" s="188" t="s">
        <v>188</v>
      </c>
      <c r="C38" s="178">
        <f>貸借対照表!F34</f>
        <v>6804</v>
      </c>
      <c r="D38" s="179"/>
      <c r="E38" s="196" t="s">
        <v>201</v>
      </c>
      <c r="F38" s="197">
        <v>33</v>
      </c>
      <c r="G38" s="196"/>
      <c r="H38" s="23"/>
    </row>
    <row r="39" spans="2:8" x14ac:dyDescent="0.55000000000000004">
      <c r="B39" s="188" t="s">
        <v>189</v>
      </c>
      <c r="C39" s="186">
        <f>貸借対照表!F37</f>
        <v>96</v>
      </c>
      <c r="D39" s="179"/>
      <c r="E39" s="196" t="s">
        <v>201</v>
      </c>
      <c r="F39" s="205">
        <v>36</v>
      </c>
      <c r="G39" s="196"/>
      <c r="H39" s="23"/>
    </row>
    <row r="40" spans="2:8" x14ac:dyDescent="0.55000000000000004">
      <c r="B40" s="188" t="s">
        <v>190</v>
      </c>
      <c r="C40" s="186">
        <f>SUM(貸借対照表!F35:F36,貸借対照表!F38:F41)</f>
        <v>-508</v>
      </c>
      <c r="D40" s="179"/>
      <c r="E40" s="196" t="s">
        <v>201</v>
      </c>
      <c r="F40" s="205" t="s">
        <v>214</v>
      </c>
      <c r="G40" s="196"/>
      <c r="H40" s="23"/>
    </row>
    <row r="41" spans="2:8" x14ac:dyDescent="0.55000000000000004">
      <c r="B41" s="182" t="s">
        <v>194</v>
      </c>
      <c r="C41" s="187">
        <f>SUM(C27:C40)</f>
        <v>11886</v>
      </c>
      <c r="D41" s="180"/>
      <c r="E41" s="198"/>
      <c r="F41" s="206"/>
      <c r="G41" s="198"/>
      <c r="H41" s="181"/>
    </row>
    <row r="42" spans="2:8" x14ac:dyDescent="0.55000000000000004">
      <c r="B42" s="157"/>
    </row>
    <row r="43" spans="2:8" x14ac:dyDescent="0.55000000000000004">
      <c r="B43" s="184" t="s">
        <v>162</v>
      </c>
      <c r="C43" s="185"/>
      <c r="D43" s="176"/>
      <c r="E43" s="194"/>
      <c r="F43" s="208"/>
      <c r="G43" s="194"/>
      <c r="H43" s="22"/>
    </row>
    <row r="44" spans="2:8" x14ac:dyDescent="0.55000000000000004">
      <c r="B44" s="177" t="s">
        <v>185</v>
      </c>
      <c r="C44" s="186">
        <f>貸借対照表!F52</f>
        <v>-150</v>
      </c>
      <c r="D44" s="179"/>
      <c r="E44" s="196" t="s">
        <v>201</v>
      </c>
      <c r="F44" s="205">
        <v>49</v>
      </c>
      <c r="G44" s="196"/>
      <c r="H44" s="23"/>
    </row>
    <row r="45" spans="2:8" x14ac:dyDescent="0.55000000000000004">
      <c r="B45" s="177" t="s">
        <v>186</v>
      </c>
      <c r="C45" s="186">
        <f>貸借対照表!F53+貸借対照表!F65</f>
        <v>-919</v>
      </c>
      <c r="D45" s="179"/>
      <c r="E45" s="196" t="s">
        <v>201</v>
      </c>
      <c r="F45" s="205" t="s">
        <v>215</v>
      </c>
      <c r="G45" s="196"/>
      <c r="H45" s="23"/>
    </row>
    <row r="46" spans="2:8" x14ac:dyDescent="0.5">
      <c r="B46" s="177" t="s">
        <v>178</v>
      </c>
      <c r="C46" s="178">
        <f>貸借対照表!F55+貸借対照表!F66</f>
        <v>-239</v>
      </c>
      <c r="D46" s="179"/>
      <c r="E46" s="196" t="s">
        <v>201</v>
      </c>
      <c r="F46" s="197" t="s">
        <v>216</v>
      </c>
      <c r="G46" s="196"/>
      <c r="H46" s="23"/>
    </row>
    <row r="47" spans="2:8" x14ac:dyDescent="0.55000000000000004">
      <c r="B47" s="177" t="s">
        <v>179</v>
      </c>
      <c r="C47" s="186">
        <f>貸借対照表!F90*-1</f>
        <v>-4</v>
      </c>
      <c r="D47" s="179"/>
      <c r="E47" s="196" t="s">
        <v>201</v>
      </c>
      <c r="F47" s="205">
        <v>87</v>
      </c>
      <c r="G47" s="196"/>
      <c r="H47" s="23"/>
    </row>
    <row r="48" spans="2:8" x14ac:dyDescent="0.55000000000000004">
      <c r="B48" s="177" t="s">
        <v>180</v>
      </c>
      <c r="C48" s="186">
        <f>株主資本等変動計算書!Q10</f>
        <v>-2069</v>
      </c>
      <c r="D48" s="179"/>
      <c r="E48" s="196" t="s">
        <v>202</v>
      </c>
      <c r="F48" s="205">
        <v>5</v>
      </c>
      <c r="G48" s="196"/>
      <c r="H48" s="23"/>
    </row>
    <row r="49" spans="2:8" x14ac:dyDescent="0.55000000000000004">
      <c r="B49" s="177" t="s">
        <v>163</v>
      </c>
      <c r="C49" s="186">
        <f>SUM(貸借対照表!F95)</f>
        <v>-2587</v>
      </c>
      <c r="D49" s="179"/>
      <c r="E49" s="196" t="s">
        <v>201</v>
      </c>
      <c r="F49" s="205">
        <v>92</v>
      </c>
      <c r="G49" s="196"/>
      <c r="H49" s="23"/>
    </row>
    <row r="50" spans="2:8" x14ac:dyDescent="0.55000000000000004">
      <c r="B50" s="182" t="s">
        <v>237</v>
      </c>
      <c r="C50" s="187">
        <f>SUM(C44:C49)</f>
        <v>-5968</v>
      </c>
      <c r="D50" s="180"/>
      <c r="E50" s="198"/>
      <c r="F50" s="206"/>
      <c r="G50" s="198"/>
      <c r="H50" s="181"/>
    </row>
    <row r="51" spans="2:8" x14ac:dyDescent="0.55000000000000004">
      <c r="B51" s="155"/>
    </row>
    <row r="52" spans="2:8" x14ac:dyDescent="0.55000000000000004">
      <c r="B52" s="158" t="s">
        <v>195</v>
      </c>
      <c r="C52" s="156">
        <f>SUM(C24,C41,C50)</f>
        <v>27230</v>
      </c>
    </row>
    <row r="53" spans="2:8" x14ac:dyDescent="0.55000000000000004">
      <c r="B53" s="158" t="s">
        <v>196</v>
      </c>
      <c r="C53" s="156">
        <f>貸借対照表!D4</f>
        <v>25433</v>
      </c>
    </row>
    <row r="54" spans="2:8" x14ac:dyDescent="0.55000000000000004">
      <c r="B54" s="158" t="s">
        <v>197</v>
      </c>
      <c r="C54" s="156">
        <f>貸借対照表!E4</f>
        <v>52658</v>
      </c>
    </row>
    <row r="56" spans="2:8" x14ac:dyDescent="0.55000000000000004">
      <c r="B56" s="24" t="s">
        <v>236</v>
      </c>
    </row>
  </sheetData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損益計算書</vt:lpstr>
      <vt:lpstr>株主資本等変動計算書</vt:lpstr>
      <vt:lpstr>貸借対照表</vt:lpstr>
      <vt:lpstr>附属明細表</vt:lpstr>
      <vt:lpstr>キャッシュ・フロー計算書</vt:lpstr>
      <vt:lpstr>キャッシュ・フロー計算書!Print_Area</vt:lpstr>
      <vt:lpstr>損益計算書!Print_Area</vt:lpstr>
      <vt:lpstr>貸借対照表!Print_Area</vt:lpstr>
      <vt:lpstr>附属明細表!Print_Area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片山祐姫</cp:lastModifiedBy>
  <cp:lastPrinted>2018-02-10T10:05:48Z</cp:lastPrinted>
  <dcterms:created xsi:type="dcterms:W3CDTF">2018-02-08T08:33:06Z</dcterms:created>
  <dcterms:modified xsi:type="dcterms:W3CDTF">2018-02-12T03:34:50Z</dcterms:modified>
</cp:coreProperties>
</file>